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Ophthalm... Comparative Tariffs" sheetId="1" r:id="rId1"/>
  </sheets>
  <externalReferences>
    <externalReference r:id="rId2"/>
  </externalReferences>
  <definedNames>
    <definedName name="PredDLR">[1]Parameters!$C$45</definedName>
    <definedName name="PredOHR">[1]Parameters!$C$38</definedName>
    <definedName name="_xlnm.Print_Area" localSheetId="0">'Ophthalm... Comparative Tariffs'!$A$1:$AB$118</definedName>
    <definedName name="_xlnm.Print_Titles" localSheetId="0">'Ophthalm... Comparative Tariffs'!$A:$E,'Ophthalm... Comparative Tariffs'!$1:$7</definedName>
    <definedName name="VAT">[1]Parameters!$C$20</definedName>
  </definedNames>
  <calcPr calcId="145621"/>
</workbook>
</file>

<file path=xl/calcChain.xml><?xml version="1.0" encoding="utf-8"?>
<calcChain xmlns="http://schemas.openxmlformats.org/spreadsheetml/2006/main">
  <c r="E83" i="1" l="1"/>
  <c r="D83" i="1" l="1"/>
  <c r="D82" i="1"/>
  <c r="D84" i="1"/>
  <c r="D85" i="1"/>
  <c r="D81" i="1"/>
  <c r="Y25" i="1" l="1"/>
  <c r="X25" i="1"/>
  <c r="W25" i="1"/>
  <c r="V25" i="1"/>
  <c r="U25" i="1"/>
  <c r="V78" i="1" l="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4" i="1"/>
  <c r="V23" i="1"/>
  <c r="V22" i="1"/>
  <c r="V18" i="1"/>
  <c r="V17" i="1"/>
  <c r="V16" i="1"/>
  <c r="V15" i="1"/>
  <c r="V14" i="1"/>
  <c r="V13" i="1"/>
  <c r="V12" i="1"/>
  <c r="V11" i="1"/>
  <c r="W11" i="1"/>
  <c r="W12" i="1"/>
  <c r="W13" i="1"/>
  <c r="W14" i="1"/>
  <c r="W15" i="1"/>
  <c r="W16" i="1"/>
  <c r="W17" i="1"/>
  <c r="W18" i="1"/>
  <c r="W19" i="1"/>
  <c r="W20" i="1"/>
  <c r="W21" i="1"/>
  <c r="W22" i="1"/>
  <c r="W23" i="1"/>
  <c r="W24" i="1"/>
  <c r="U71" i="1"/>
  <c r="U72" i="1"/>
  <c r="W72" i="1"/>
  <c r="X72" i="1"/>
  <c r="Y72" i="1"/>
  <c r="Z72" i="1"/>
  <c r="AA72" i="1"/>
  <c r="AB72" i="1"/>
  <c r="U73" i="1"/>
  <c r="W73" i="1"/>
  <c r="X73" i="1"/>
  <c r="Y73" i="1"/>
  <c r="Z73" i="1"/>
  <c r="AA73" i="1"/>
  <c r="AB73" i="1"/>
  <c r="U74" i="1"/>
  <c r="W74" i="1"/>
  <c r="X74" i="1"/>
  <c r="Y74" i="1"/>
  <c r="Z74" i="1"/>
  <c r="AA74" i="1"/>
  <c r="AB74" i="1"/>
  <c r="U75" i="1"/>
  <c r="W75" i="1"/>
  <c r="X75" i="1"/>
  <c r="Y75" i="1"/>
  <c r="Z75" i="1"/>
  <c r="AA75" i="1"/>
  <c r="AB75" i="1"/>
  <c r="U76" i="1"/>
  <c r="W76" i="1"/>
  <c r="X76" i="1"/>
  <c r="Y76" i="1"/>
  <c r="Z76" i="1"/>
  <c r="AA76" i="1"/>
  <c r="AB76" i="1"/>
  <c r="U77" i="1"/>
  <c r="W77" i="1"/>
  <c r="X77" i="1"/>
  <c r="Y77" i="1"/>
  <c r="Z77" i="1"/>
  <c r="AA77" i="1"/>
  <c r="AB77" i="1"/>
  <c r="U78" i="1"/>
  <c r="W78" i="1"/>
  <c r="X78" i="1"/>
  <c r="Y78" i="1"/>
  <c r="Z78" i="1"/>
  <c r="AA78" i="1"/>
  <c r="AB78" i="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T29" i="1"/>
  <c r="S29" i="1"/>
  <c r="R29" i="1"/>
  <c r="Q29" i="1"/>
  <c r="P29" i="1"/>
  <c r="Q11" i="1"/>
  <c r="R11" i="1"/>
  <c r="S11" i="1"/>
  <c r="T11" i="1"/>
  <c r="Q12" i="1"/>
  <c r="R12" i="1"/>
  <c r="S12" i="1"/>
  <c r="T12" i="1"/>
  <c r="Q13" i="1"/>
  <c r="R13" i="1"/>
  <c r="S13" i="1"/>
  <c r="T13" i="1"/>
  <c r="Q14" i="1"/>
  <c r="R14" i="1"/>
  <c r="S14" i="1"/>
  <c r="T14" i="1"/>
  <c r="Q15" i="1"/>
  <c r="R15" i="1"/>
  <c r="S15" i="1"/>
  <c r="T15" i="1"/>
  <c r="Q16" i="1"/>
  <c r="R16" i="1"/>
  <c r="S16" i="1"/>
  <c r="T16" i="1"/>
  <c r="Q17" i="1"/>
  <c r="R17" i="1"/>
  <c r="S17" i="1"/>
  <c r="T17" i="1"/>
  <c r="Q18" i="1"/>
  <c r="R18" i="1"/>
  <c r="S18" i="1"/>
  <c r="T18" i="1"/>
  <c r="Q19" i="1"/>
  <c r="R19" i="1"/>
  <c r="S19" i="1"/>
  <c r="T19" i="1"/>
  <c r="Q20" i="1"/>
  <c r="R20" i="1"/>
  <c r="S20" i="1"/>
  <c r="T20" i="1"/>
  <c r="Q21" i="1"/>
  <c r="R21" i="1"/>
  <c r="S21" i="1"/>
  <c r="T21" i="1"/>
  <c r="Q22" i="1"/>
  <c r="R22" i="1"/>
  <c r="S22" i="1"/>
  <c r="T22" i="1"/>
  <c r="Q23" i="1"/>
  <c r="R23" i="1"/>
  <c r="S23" i="1"/>
  <c r="T23" i="1"/>
  <c r="Q24" i="1"/>
  <c r="R24" i="1"/>
  <c r="S24" i="1"/>
  <c r="T24" i="1"/>
  <c r="Q25" i="1"/>
  <c r="R25" i="1"/>
  <c r="S25" i="1"/>
  <c r="T25" i="1"/>
  <c r="P12" i="1"/>
  <c r="P13" i="1"/>
  <c r="P14" i="1"/>
  <c r="P15" i="1"/>
  <c r="P16" i="1"/>
  <c r="P17" i="1"/>
  <c r="P18" i="1"/>
  <c r="P19" i="1"/>
  <c r="P20" i="1"/>
  <c r="P21" i="1"/>
  <c r="P22" i="1"/>
  <c r="P23" i="1"/>
  <c r="P24" i="1"/>
  <c r="P25" i="1"/>
  <c r="P11" i="1"/>
  <c r="O19" i="1"/>
  <c r="O20" i="1"/>
  <c r="O21" i="1"/>
  <c r="O22" i="1"/>
  <c r="O23" i="1"/>
  <c r="O24" i="1"/>
  <c r="L12" i="1"/>
  <c r="E74" i="1"/>
  <c r="AA18" i="1" l="1"/>
  <c r="AA17"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29" i="1"/>
  <c r="G12" i="1"/>
  <c r="G13" i="1"/>
  <c r="G14" i="1"/>
  <c r="G15" i="1"/>
  <c r="G16" i="1"/>
  <c r="G19" i="1"/>
  <c r="G20" i="1"/>
  <c r="G21" i="1"/>
  <c r="G22" i="1"/>
  <c r="G23" i="1"/>
  <c r="G24" i="1"/>
  <c r="G25" i="1"/>
  <c r="G11" i="1"/>
  <c r="M11" i="1" l="1"/>
  <c r="M12" i="1"/>
  <c r="M13" i="1"/>
  <c r="M14" i="1"/>
  <c r="M15" i="1"/>
  <c r="M16" i="1"/>
  <c r="M19" i="1"/>
  <c r="M20" i="1"/>
  <c r="M21" i="1"/>
  <c r="M22" i="1"/>
  <c r="M23" i="1"/>
  <c r="M24" i="1"/>
  <c r="M25" i="1"/>
  <c r="J30" i="1" l="1"/>
  <c r="AA30" i="1" s="1"/>
  <c r="J31" i="1"/>
  <c r="AA31" i="1" s="1"/>
  <c r="J32" i="1"/>
  <c r="AA32" i="1" s="1"/>
  <c r="J33" i="1"/>
  <c r="AA33" i="1" s="1"/>
  <c r="J34" i="1"/>
  <c r="AA34" i="1" s="1"/>
  <c r="J35" i="1"/>
  <c r="AA35" i="1" s="1"/>
  <c r="J36" i="1"/>
  <c r="AA36" i="1" s="1"/>
  <c r="J37" i="1"/>
  <c r="AA37" i="1" s="1"/>
  <c r="J38" i="1"/>
  <c r="AA38" i="1" s="1"/>
  <c r="J39" i="1"/>
  <c r="AA39" i="1" s="1"/>
  <c r="J40" i="1"/>
  <c r="AA40" i="1" s="1"/>
  <c r="J41" i="1"/>
  <c r="AA41" i="1" s="1"/>
  <c r="J42" i="1"/>
  <c r="AA42" i="1" s="1"/>
  <c r="J43" i="1"/>
  <c r="AA43" i="1" s="1"/>
  <c r="J44" i="1"/>
  <c r="AA44" i="1" s="1"/>
  <c r="J45" i="1"/>
  <c r="AA45" i="1" s="1"/>
  <c r="J46" i="1"/>
  <c r="AA46" i="1" s="1"/>
  <c r="J47" i="1"/>
  <c r="AA47" i="1" s="1"/>
  <c r="J48" i="1"/>
  <c r="AA48" i="1" s="1"/>
  <c r="J49" i="1"/>
  <c r="AA49" i="1" s="1"/>
  <c r="J50" i="1"/>
  <c r="AA50" i="1" s="1"/>
  <c r="J51" i="1"/>
  <c r="AA51" i="1" s="1"/>
  <c r="J52" i="1"/>
  <c r="AA52" i="1" s="1"/>
  <c r="J53" i="1"/>
  <c r="AA53" i="1" s="1"/>
  <c r="J54" i="1"/>
  <c r="AA54" i="1" s="1"/>
  <c r="J55" i="1"/>
  <c r="AA55" i="1" s="1"/>
  <c r="J56" i="1"/>
  <c r="AA56" i="1" s="1"/>
  <c r="J57" i="1"/>
  <c r="AA57" i="1" s="1"/>
  <c r="J58" i="1"/>
  <c r="AA58" i="1" s="1"/>
  <c r="J59" i="1"/>
  <c r="AA59" i="1" s="1"/>
  <c r="J60" i="1"/>
  <c r="AA60" i="1" s="1"/>
  <c r="J61" i="1"/>
  <c r="AA61" i="1" s="1"/>
  <c r="J62" i="1"/>
  <c r="AA62" i="1" s="1"/>
  <c r="J63" i="1"/>
  <c r="AA63" i="1" s="1"/>
  <c r="J64" i="1"/>
  <c r="AA64" i="1" s="1"/>
  <c r="J65" i="1"/>
  <c r="AA65" i="1" s="1"/>
  <c r="J66" i="1"/>
  <c r="AA66" i="1" s="1"/>
  <c r="J67" i="1"/>
  <c r="AA67" i="1" s="1"/>
  <c r="J68" i="1"/>
  <c r="AA68" i="1" s="1"/>
  <c r="J69" i="1"/>
  <c r="AA69" i="1" s="1"/>
  <c r="J70" i="1"/>
  <c r="AA70" i="1" s="1"/>
  <c r="J71" i="1"/>
  <c r="AA71" i="1" s="1"/>
  <c r="J29" i="1"/>
  <c r="AA29" i="1" s="1"/>
  <c r="J12" i="1"/>
  <c r="AA12" i="1" s="1"/>
  <c r="J13" i="1"/>
  <c r="AA13" i="1" s="1"/>
  <c r="J14" i="1"/>
  <c r="AA14" i="1" s="1"/>
  <c r="J15" i="1"/>
  <c r="AA15" i="1" s="1"/>
  <c r="J16" i="1"/>
  <c r="AA16" i="1" s="1"/>
  <c r="J17" i="1"/>
  <c r="J18" i="1"/>
  <c r="J19" i="1"/>
  <c r="AA19" i="1" s="1"/>
  <c r="J20" i="1"/>
  <c r="AA20" i="1" s="1"/>
  <c r="J21" i="1"/>
  <c r="AA21" i="1" s="1"/>
  <c r="J22" i="1"/>
  <c r="AA22" i="1" s="1"/>
  <c r="J23" i="1"/>
  <c r="AA23" i="1" s="1"/>
  <c r="J24" i="1"/>
  <c r="AA24" i="1" s="1"/>
  <c r="J25" i="1"/>
  <c r="AA25" i="1" s="1"/>
  <c r="J11" i="1"/>
  <c r="AA11" i="1" s="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12" i="1"/>
  <c r="N13" i="1"/>
  <c r="N14" i="1"/>
  <c r="N15" i="1"/>
  <c r="N16" i="1"/>
  <c r="N17" i="1"/>
  <c r="N18" i="1"/>
  <c r="N19" i="1"/>
  <c r="N20" i="1"/>
  <c r="N21" i="1"/>
  <c r="N22" i="1"/>
  <c r="N23" i="1"/>
  <c r="N24" i="1"/>
  <c r="N25" i="1"/>
  <c r="N11" i="1"/>
  <c r="AB23" i="1" l="1"/>
  <c r="Z23" i="1"/>
  <c r="Z14" i="1"/>
  <c r="AB14" i="1"/>
  <c r="Z21" i="1"/>
  <c r="AB21" i="1"/>
  <c r="Z25" i="1"/>
  <c r="AB25" i="1"/>
  <c r="Z16" i="1"/>
  <c r="AB16" i="1"/>
  <c r="Z20" i="1"/>
  <c r="AB20" i="1"/>
  <c r="Z17" i="1"/>
  <c r="AB17" i="1"/>
  <c r="Z24" i="1"/>
  <c r="AB24" i="1"/>
  <c r="Z15" i="1"/>
  <c r="AB15" i="1"/>
  <c r="AB19" i="1"/>
  <c r="Z19" i="1"/>
  <c r="Z22" i="1"/>
  <c r="AB22" i="1"/>
  <c r="Z18" i="1"/>
  <c r="AB18" i="1"/>
  <c r="AB71" i="1"/>
  <c r="Z71" i="1"/>
  <c r="AB70" i="1"/>
  <c r="Z70" i="1"/>
  <c r="AB69" i="1"/>
  <c r="Z69" i="1"/>
  <c r="AB68" i="1"/>
  <c r="Z68" i="1"/>
  <c r="AB67" i="1"/>
  <c r="Z67" i="1"/>
  <c r="AB66" i="1"/>
  <c r="Z66" i="1"/>
  <c r="AB65" i="1"/>
  <c r="Z65" i="1"/>
  <c r="AB64" i="1"/>
  <c r="Z64" i="1"/>
  <c r="AB63" i="1"/>
  <c r="Z63" i="1"/>
  <c r="AB62" i="1"/>
  <c r="Z62" i="1"/>
  <c r="AB61" i="1"/>
  <c r="Z61" i="1"/>
  <c r="AB60" i="1"/>
  <c r="Z60" i="1"/>
  <c r="AB59" i="1"/>
  <c r="Z59" i="1"/>
  <c r="AB58" i="1"/>
  <c r="Z58" i="1"/>
  <c r="AB57" i="1"/>
  <c r="Z57" i="1"/>
  <c r="AB56" i="1"/>
  <c r="Z56" i="1"/>
  <c r="AB55" i="1"/>
  <c r="Z55" i="1"/>
  <c r="AB54" i="1"/>
  <c r="Z54" i="1"/>
  <c r="AB53" i="1"/>
  <c r="Z53" i="1"/>
  <c r="AB52" i="1"/>
  <c r="Z52" i="1"/>
  <c r="AB51" i="1"/>
  <c r="Z51" i="1"/>
  <c r="AB50" i="1"/>
  <c r="Z50" i="1"/>
  <c r="AB49" i="1"/>
  <c r="Z49" i="1"/>
  <c r="AB48" i="1"/>
  <c r="Z48" i="1"/>
  <c r="AB47" i="1"/>
  <c r="Z47" i="1"/>
  <c r="AB46" i="1"/>
  <c r="Z46" i="1"/>
  <c r="AB45" i="1"/>
  <c r="Z45" i="1"/>
  <c r="AB44" i="1"/>
  <c r="Z44" i="1"/>
  <c r="AB43" i="1"/>
  <c r="Z43" i="1"/>
  <c r="AB42" i="1"/>
  <c r="Z42" i="1"/>
  <c r="AB41" i="1"/>
  <c r="Z41" i="1"/>
  <c r="AB40" i="1"/>
  <c r="Z40" i="1"/>
  <c r="AB39" i="1"/>
  <c r="Z39" i="1"/>
  <c r="AB38" i="1"/>
  <c r="Z38" i="1"/>
  <c r="AB37" i="1"/>
  <c r="Z37" i="1"/>
  <c r="AB36" i="1"/>
  <c r="Z36" i="1"/>
  <c r="AB35" i="1"/>
  <c r="Z35" i="1"/>
  <c r="AB34" i="1"/>
  <c r="Z34" i="1"/>
  <c r="AB33" i="1"/>
  <c r="Z33" i="1"/>
  <c r="AB32" i="1"/>
  <c r="Z32" i="1"/>
  <c r="AB31" i="1"/>
  <c r="Z31" i="1"/>
  <c r="AB30" i="1"/>
  <c r="Z30" i="1"/>
  <c r="AB29" i="1"/>
  <c r="Z29" i="1"/>
  <c r="Z12" i="1"/>
  <c r="AB12" i="1"/>
  <c r="Z13" i="1"/>
  <c r="AB13" i="1"/>
  <c r="AB11" i="1"/>
  <c r="Z11" i="1"/>
  <c r="X65" i="1"/>
  <c r="W66" i="1"/>
  <c r="U67" i="1"/>
  <c r="X17" i="1"/>
  <c r="Y17" i="1"/>
  <c r="X18" i="1"/>
  <c r="Y18" i="1"/>
  <c r="E78" i="1"/>
  <c r="D78" i="1" s="1"/>
  <c r="E77" i="1"/>
  <c r="D77" i="1" s="1"/>
  <c r="E76" i="1"/>
  <c r="D76" i="1" s="1"/>
  <c r="D74" i="1"/>
  <c r="L74" i="1"/>
  <c r="D75" i="1"/>
  <c r="L75" i="1"/>
  <c r="L76" i="1"/>
  <c r="L77" i="1"/>
  <c r="L78" i="1"/>
  <c r="L73" i="1"/>
  <c r="D73" i="1"/>
  <c r="L72" i="1"/>
  <c r="D72" i="1"/>
  <c r="E35" i="1"/>
  <c r="D35" i="1" s="1"/>
  <c r="E37" i="1"/>
  <c r="D37" i="1" s="1"/>
  <c r="E41" i="1"/>
  <c r="D41" i="1" s="1"/>
  <c r="E39" i="1"/>
  <c r="D39" i="1" s="1"/>
  <c r="I11" i="1"/>
  <c r="Y11" i="1" s="1"/>
  <c r="E71" i="1"/>
  <c r="D71" i="1" s="1"/>
  <c r="E66" i="1"/>
  <c r="D66" i="1" s="1"/>
  <c r="E67" i="1"/>
  <c r="D67" i="1" s="1"/>
  <c r="E68" i="1"/>
  <c r="D68" i="1" s="1"/>
  <c r="E69" i="1"/>
  <c r="D69" i="1" s="1"/>
  <c r="E70" i="1"/>
  <c r="D70" i="1" s="1"/>
  <c r="E65" i="1"/>
  <c r="D65" i="1" s="1"/>
  <c r="E40" i="1"/>
  <c r="D40" i="1" s="1"/>
  <c r="E32" i="1"/>
  <c r="D32" i="1" s="1"/>
  <c r="I12" i="1"/>
  <c r="I13" i="1"/>
  <c r="Y13" i="1" s="1"/>
  <c r="I22" i="1"/>
  <c r="X22" i="1" s="1"/>
  <c r="I23" i="1"/>
  <c r="X23" i="1" s="1"/>
  <c r="I24" i="1"/>
  <c r="X24" i="1" s="1"/>
  <c r="I14" i="1"/>
  <c r="X14" i="1" s="1"/>
  <c r="I15" i="1"/>
  <c r="I16" i="1"/>
  <c r="U16" i="1" s="1"/>
  <c r="I19" i="1"/>
  <c r="U19" i="1" s="1"/>
  <c r="I20" i="1"/>
  <c r="I21" i="1"/>
  <c r="I25" i="1"/>
  <c r="U30" i="1"/>
  <c r="W30" i="1"/>
  <c r="X30" i="1"/>
  <c r="Y30" i="1"/>
  <c r="U31" i="1"/>
  <c r="W31" i="1"/>
  <c r="X31" i="1"/>
  <c r="Y31" i="1"/>
  <c r="U32" i="1"/>
  <c r="W32" i="1"/>
  <c r="X32" i="1"/>
  <c r="Y32" i="1"/>
  <c r="U33" i="1"/>
  <c r="W33" i="1"/>
  <c r="X33" i="1"/>
  <c r="Y33" i="1"/>
  <c r="U34" i="1"/>
  <c r="W34" i="1"/>
  <c r="X34" i="1"/>
  <c r="Y34" i="1"/>
  <c r="U35" i="1"/>
  <c r="W35" i="1"/>
  <c r="X35" i="1"/>
  <c r="Y35" i="1"/>
  <c r="U36" i="1"/>
  <c r="W36" i="1"/>
  <c r="X36" i="1"/>
  <c r="Y36" i="1"/>
  <c r="U37" i="1"/>
  <c r="W37" i="1"/>
  <c r="X37" i="1"/>
  <c r="Y37" i="1"/>
  <c r="U38" i="1"/>
  <c r="W38" i="1"/>
  <c r="X38" i="1"/>
  <c r="Y38" i="1"/>
  <c r="U39" i="1"/>
  <c r="W39" i="1"/>
  <c r="X39" i="1"/>
  <c r="Y39" i="1"/>
  <c r="U40" i="1"/>
  <c r="W40" i="1"/>
  <c r="X40" i="1"/>
  <c r="Y40" i="1"/>
  <c r="U41" i="1"/>
  <c r="W41" i="1"/>
  <c r="X41" i="1"/>
  <c r="Y41" i="1"/>
  <c r="U42" i="1"/>
  <c r="W42" i="1"/>
  <c r="X42" i="1"/>
  <c r="Y42" i="1"/>
  <c r="U43" i="1"/>
  <c r="W43" i="1"/>
  <c r="X43" i="1"/>
  <c r="Y43" i="1"/>
  <c r="U44" i="1"/>
  <c r="W44" i="1"/>
  <c r="X44" i="1"/>
  <c r="Y44" i="1"/>
  <c r="U45" i="1"/>
  <c r="W45" i="1"/>
  <c r="X45" i="1"/>
  <c r="Y45" i="1"/>
  <c r="U46" i="1"/>
  <c r="W46" i="1"/>
  <c r="X46" i="1"/>
  <c r="Y46" i="1"/>
  <c r="U47" i="1"/>
  <c r="W47" i="1"/>
  <c r="X47" i="1"/>
  <c r="Y47" i="1"/>
  <c r="U48" i="1"/>
  <c r="W48" i="1"/>
  <c r="X48" i="1"/>
  <c r="Y48" i="1"/>
  <c r="U49" i="1"/>
  <c r="W49" i="1"/>
  <c r="X49" i="1"/>
  <c r="Y49" i="1"/>
  <c r="U50" i="1"/>
  <c r="W50" i="1"/>
  <c r="X50" i="1"/>
  <c r="Y50" i="1"/>
  <c r="U51" i="1"/>
  <c r="W51" i="1"/>
  <c r="X51" i="1"/>
  <c r="Y51" i="1"/>
  <c r="U52" i="1"/>
  <c r="W52" i="1"/>
  <c r="X52" i="1"/>
  <c r="Y52" i="1"/>
  <c r="U53" i="1"/>
  <c r="W53" i="1"/>
  <c r="X53" i="1"/>
  <c r="Y53" i="1"/>
  <c r="U54" i="1"/>
  <c r="W54" i="1"/>
  <c r="X54" i="1"/>
  <c r="Y54" i="1"/>
  <c r="U55" i="1"/>
  <c r="W55" i="1"/>
  <c r="X55" i="1"/>
  <c r="Y55" i="1"/>
  <c r="U56" i="1"/>
  <c r="W56" i="1"/>
  <c r="X56" i="1"/>
  <c r="Y56" i="1"/>
  <c r="U57" i="1"/>
  <c r="W57" i="1"/>
  <c r="X57" i="1"/>
  <c r="Y57" i="1"/>
  <c r="U58" i="1"/>
  <c r="W58" i="1"/>
  <c r="X58" i="1"/>
  <c r="Y58" i="1"/>
  <c r="U59" i="1"/>
  <c r="W59" i="1"/>
  <c r="X59" i="1"/>
  <c r="Y59" i="1"/>
  <c r="U60" i="1"/>
  <c r="W60" i="1"/>
  <c r="X60" i="1"/>
  <c r="Y60" i="1"/>
  <c r="U61" i="1"/>
  <c r="W61" i="1"/>
  <c r="X61" i="1"/>
  <c r="Y61" i="1"/>
  <c r="U62" i="1"/>
  <c r="W62" i="1"/>
  <c r="X62" i="1"/>
  <c r="Y62" i="1"/>
  <c r="U63" i="1"/>
  <c r="W63" i="1"/>
  <c r="X63" i="1"/>
  <c r="Y63" i="1"/>
  <c r="U64" i="1"/>
  <c r="W64" i="1"/>
  <c r="X64" i="1"/>
  <c r="Y64" i="1"/>
  <c r="U65" i="1"/>
  <c r="W65" i="1"/>
  <c r="Y65" i="1"/>
  <c r="U66" i="1"/>
  <c r="X66" i="1"/>
  <c r="Y66" i="1"/>
  <c r="W67" i="1"/>
  <c r="X67" i="1"/>
  <c r="Y67" i="1"/>
  <c r="U68" i="1"/>
  <c r="W68" i="1"/>
  <c r="X68" i="1"/>
  <c r="Y68" i="1"/>
  <c r="U69" i="1"/>
  <c r="W69" i="1"/>
  <c r="X69" i="1"/>
  <c r="Y69" i="1"/>
  <c r="U70" i="1"/>
  <c r="W70" i="1"/>
  <c r="X70" i="1"/>
  <c r="Y70" i="1"/>
  <c r="W71" i="1"/>
  <c r="X71" i="1"/>
  <c r="Y71" i="1"/>
  <c r="Y29" i="1"/>
  <c r="X29" i="1"/>
  <c r="W29" i="1"/>
  <c r="U29" i="1"/>
  <c r="U17" i="1"/>
  <c r="U1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D12" i="1"/>
  <c r="D13" i="1"/>
  <c r="D22" i="1"/>
  <c r="D23" i="1"/>
  <c r="D24" i="1"/>
  <c r="D14" i="1"/>
  <c r="D15" i="1"/>
  <c r="D16" i="1"/>
  <c r="D19" i="1"/>
  <c r="D20" i="1"/>
  <c r="D21" i="1"/>
  <c r="D25" i="1"/>
  <c r="D29" i="1"/>
  <c r="D30" i="1"/>
  <c r="D31" i="1"/>
  <c r="D33" i="1"/>
  <c r="D34" i="1"/>
  <c r="D36" i="1"/>
  <c r="D38" i="1"/>
  <c r="D42" i="1"/>
  <c r="D43" i="1"/>
  <c r="D44" i="1"/>
  <c r="D45" i="1"/>
  <c r="D46" i="1"/>
  <c r="D47" i="1"/>
  <c r="D48" i="1"/>
  <c r="D49" i="1"/>
  <c r="D50" i="1"/>
  <c r="D51" i="1"/>
  <c r="D52" i="1"/>
  <c r="D53" i="1"/>
  <c r="D54" i="1"/>
  <c r="D55" i="1"/>
  <c r="D56" i="1"/>
  <c r="D57" i="1"/>
  <c r="D58" i="1"/>
  <c r="D59" i="1"/>
  <c r="D60" i="1"/>
  <c r="D61" i="1"/>
  <c r="D62" i="1"/>
  <c r="D63" i="1"/>
  <c r="D64" i="1"/>
  <c r="D11" i="1"/>
  <c r="Y14" i="1"/>
  <c r="X11" i="1" l="1"/>
  <c r="X13" i="1"/>
  <c r="U13" i="1"/>
  <c r="U20" i="1"/>
  <c r="Y22" i="1"/>
  <c r="U14" i="1"/>
  <c r="X15" i="1"/>
  <c r="Y19" i="1"/>
  <c r="Y24" i="1"/>
  <c r="Y12" i="1"/>
  <c r="X19" i="1"/>
  <c r="U11" i="1"/>
  <c r="Y20" i="1"/>
  <c r="X20" i="1"/>
  <c r="U12" i="1"/>
  <c r="X12" i="1"/>
  <c r="X16" i="1"/>
  <c r="Y15" i="1"/>
  <c r="X21" i="1"/>
  <c r="Y16" i="1"/>
  <c r="Y21" i="1"/>
  <c r="U21" i="1"/>
  <c r="Y23" i="1"/>
</calcChain>
</file>

<file path=xl/sharedStrings.xml><?xml version="1.0" encoding="utf-8"?>
<sst xmlns="http://schemas.openxmlformats.org/spreadsheetml/2006/main" count="218" uniqueCount="184">
  <si>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</si>
  <si>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</si>
  <si>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</si>
  <si>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</si>
  <si>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</si>
  <si>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</si>
  <si>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</si>
  <si>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</si>
  <si>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</si>
  <si>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</si>
  <si>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</si>
  <si>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</si>
  <si>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</si>
  <si>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</si>
  <si>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</si>
  <si>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</si>
  <si>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</si>
  <si>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</si>
  <si>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</si>
  <si>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</si>
  <si>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0148</t>
  </si>
  <si>
    <t>0149</t>
  </si>
  <si>
    <t>0173</t>
  </si>
  <si>
    <t>0174</t>
  </si>
  <si>
    <t>0175</t>
  </si>
  <si>
    <t>Hospital follow-up visit</t>
  </si>
  <si>
    <t>Elective after-hours services(+50%)</t>
  </si>
  <si>
    <t>Emergency after-hours services(+25%)</t>
  </si>
  <si>
    <t>Procedures</t>
  </si>
  <si>
    <t>3003</t>
  </si>
  <si>
    <t>Fundus contact lens or 90 D lens examination</t>
  </si>
  <si>
    <t>3004</t>
  </si>
  <si>
    <t>Peripheral fundus examination with indirect Ophthalmoscope</t>
  </si>
  <si>
    <t>3006</t>
  </si>
  <si>
    <t>Keratometry</t>
  </si>
  <si>
    <t>Basic capital equipment used in own rooms by ophthalmologists.</t>
  </si>
  <si>
    <t>3013</t>
  </si>
  <si>
    <t>Ocular motility assessment: Comprehensive examination</t>
  </si>
  <si>
    <t>3014</t>
  </si>
  <si>
    <t>Tonometry per test with maximum of 2 tests for provocative tonometry</t>
  </si>
  <si>
    <t>Retinal threshold test inclusive of computer disc storage for Delta of Statpak programs</t>
  </si>
  <si>
    <t>3018</t>
  </si>
  <si>
    <t>Retinal threshold trend evaluation</t>
  </si>
  <si>
    <t>Special eye investigations:Pachymetry:Only when own instrument is used, per eye.  Only in addition to corneal surgery.</t>
  </si>
  <si>
    <t>3021</t>
  </si>
  <si>
    <t>Special eye investigations:Retinal funtion assessment including refraction after ocular surgery.Within four months,max 2 exams.</t>
  </si>
  <si>
    <t>Digital fluorescein video angiography</t>
  </si>
  <si>
    <t>Fundus photography</t>
  </si>
  <si>
    <t>Optical Coherent Tomography (OCT) of Optic nerve or macula:Per eye</t>
  </si>
  <si>
    <t>3036</t>
  </si>
  <si>
    <t>Corneal topography:For pathological corneas only on special motivation. For refractive surgery.</t>
  </si>
  <si>
    <t>3037</t>
  </si>
  <si>
    <t>Surgical treatment of retinal detachment including vitreous replacement but excluding vitrectomy</t>
  </si>
  <si>
    <t>3039</t>
  </si>
  <si>
    <t>Prophylaxis and treatment of retina and choroid by cryotherapy and/or diathermy and/or photocoagulation and/or laser per eye.</t>
  </si>
  <si>
    <t>3041</t>
  </si>
  <si>
    <t>Pan retinal photocoagulation (per eye): Done in one sitting</t>
  </si>
  <si>
    <t>3047</t>
  </si>
  <si>
    <t>Cataract: Extra-capsular (including capsulotomy</t>
  </si>
  <si>
    <t>3049</t>
  </si>
  <si>
    <t>Insertion of lenticulus in addition to item 3045 or item 3047 cost on lens excluded</t>
  </si>
  <si>
    <t>3052</t>
  </si>
  <si>
    <t>Laser capsulotomy</t>
  </si>
  <si>
    <t>3059</t>
  </si>
  <si>
    <t>Insertion of lenticulus when item 3045 or item 3047 was not executed</t>
  </si>
  <si>
    <t>3061</t>
  </si>
  <si>
    <t>Drainage operation</t>
  </si>
  <si>
    <t>3075</t>
  </si>
  <si>
    <t>Strabismus (whether operation performed on 1 eye or both. Operation on 1 or 2 muscles</t>
  </si>
  <si>
    <t>3097</t>
  </si>
  <si>
    <t>Anterior vitrectomy</t>
  </si>
  <si>
    <t>3098</t>
  </si>
  <si>
    <t>Removal of silicon from globe</t>
  </si>
  <si>
    <t>3099</t>
  </si>
  <si>
    <t>Posterior vitrectomy including anterior vitrectomy,encircling of globe and vitreous replacement</t>
  </si>
  <si>
    <t>3120</t>
  </si>
  <si>
    <t>Excimer laser (per eye) for refractive keratectomy or Holmium laser thermo keratoplasty (LTK) (For machine hire fee for LTK - Use item 3201</t>
  </si>
  <si>
    <t>3121</t>
  </si>
  <si>
    <t>Corneal graft (lamellar or full thickness)</t>
  </si>
  <si>
    <t>3125</t>
  </si>
  <si>
    <t>Keratectomy</t>
  </si>
  <si>
    <t>3130</t>
  </si>
  <si>
    <t>Pterygium or conjunctival cyst or conjunctival tumour.No conjunctival flap or graft used</t>
  </si>
  <si>
    <t>3131</t>
  </si>
  <si>
    <t>Cornea: Paracentesis</t>
  </si>
  <si>
    <t>3132</t>
  </si>
  <si>
    <t>Lamellar keratectomy for refractive surgery (LK,ALK,MLK)</t>
  </si>
  <si>
    <t>3134</t>
  </si>
  <si>
    <t>Pterygium or conjunctival cyst or conjunctival tumour.Conjunctival flap or graft used - stand alone procedure</t>
  </si>
  <si>
    <t>3163</t>
  </si>
  <si>
    <t>Excision of superficial lid tumour</t>
  </si>
  <si>
    <t>3171</t>
  </si>
  <si>
    <t>Excision of Meibomian cyst.Additional fee for sterile tray</t>
  </si>
  <si>
    <t>3181</t>
  </si>
  <si>
    <t>Entropion or ectropion by Open operation</t>
  </si>
  <si>
    <t>Diamond Knife: Use of own diamond knife during intraocular surgery</t>
  </si>
  <si>
    <t>Excimer laser: Hire fee (per eye)</t>
  </si>
  <si>
    <t>Phako emulsification apparatus: Hire fee</t>
  </si>
  <si>
    <t xml:space="preserve">Vitrectomy apparatus: Hire fee </t>
  </si>
  <si>
    <t>Axial length measurement and calculation of intra ocular lens power.Per eye. Not to be used with item 3034</t>
  </si>
  <si>
    <t>Ophthalmic examination</t>
  </si>
  <si>
    <t>Consultation</t>
  </si>
  <si>
    <t>Hospital Consultation</t>
  </si>
  <si>
    <t>Units</t>
  </si>
  <si>
    <t>R</t>
  </si>
  <si>
    <t>Disclaimer:</t>
  </si>
  <si>
    <t>See the Notes below for All Tariffs</t>
  </si>
  <si>
    <t>Corneal transplant: Endothelial</t>
  </si>
  <si>
    <t>Preparation of corneal endothelial allograft prior to transplantation (backbench)</t>
  </si>
  <si>
    <t>Lamellar corneal surgery keratome and equipment</t>
  </si>
  <si>
    <t>Corneal cross linking</t>
  </si>
  <si>
    <t>Cross linking equipment hire</t>
  </si>
  <si>
    <t>Endothelial specular microscope for donor corneas</t>
  </si>
  <si>
    <t>Endothelial specular microscope for clinical use</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</si>
  <si>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</si>
  <si>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</si>
  <si>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</si>
  <si>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</si>
  <si>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</si>
  <si>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</si>
  <si>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</si>
  <si>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</si>
  <si>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GEMS RCF</t>
  </si>
  <si>
    <t>3009</t>
  </si>
  <si>
    <t>3017</t>
  </si>
  <si>
    <t>3020</t>
  </si>
  <si>
    <t>3022</t>
  </si>
  <si>
    <t>3027</t>
  </si>
  <si>
    <t>3028</t>
  </si>
  <si>
    <t>3196</t>
  </si>
  <si>
    <t>3198</t>
  </si>
  <si>
    <t>3201</t>
  </si>
  <si>
    <t>3202</t>
  </si>
  <si>
    <t>3203</t>
  </si>
  <si>
    <t>3631</t>
  </si>
  <si>
    <t>3632</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</si>
  <si>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</si>
  <si>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</si>
  <si>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</si>
  <si>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</si>
  <si>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</si>
  <si>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</si>
  <si>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</si>
  <si>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</si>
  <si>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</si>
  <si>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</si>
  <si>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</si>
  <si>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</si>
  <si>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</si>
  <si>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</si>
  <si>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</si>
  <si>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</si>
  <si>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</si>
  <si>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Laser apparatus (ophthalmic): Hire fee for one or both eyes done in one sitting (Not to be used with IOL Master.)</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</si>
  <si>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</si>
  <si>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</si>
  <si>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</si>
  <si>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</si>
  <si>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</si>
  <si>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</si>
  <si>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</si>
  <si>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</si>
  <si>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</si>
  <si>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</si>
  <si>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</si>
  <si>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</si>
  <si>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</si>
  <si>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</si>
  <si>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</si>
  <si>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</si>
  <si>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</si>
  <si>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</si>
  <si>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</si>
  <si>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</si>
  <si>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</si>
  <si>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</si>
  <si>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</si>
  <si>
    <t>HEALTHMAN OPHTHALMOLOGY COSTING GUIDE 2016</t>
  </si>
  <si>
    <t>Sensorimotor examination: With multiple measurements of ocular deviation; one or both eyes (eg., restrictive or paretic muscle with diplopia) with interpretation and report, for patients over 7 years of age</t>
  </si>
  <si>
    <t>Sensorimotor examination: With multiple measurements of ocular deviation; one or both eyes (eg., restrictive or paretic muscle with diplopia) with interpretation and report, for children 7 years and younger</t>
  </si>
  <si>
    <t>Femtosecond Laser: Hire Fee. For one or both eyes done in one sitting</t>
  </si>
  <si>
    <t>Insertion of intra-corneal or intrascleral prosthesis: Pathological cornea</t>
  </si>
  <si>
    <t>Removal of foreign body: Embedded, per eyelid (modifier 0005 is applicable)</t>
  </si>
  <si>
    <t>New Codes &amp;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</si>
</sst>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sz val="10"/>
      <color rgb="FF0000FF"/>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18" fillId="2" borderId="4" xfId="0" applyFont="1" applyFill="1" applyBorder="1" applyProtection="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4" fontId="5" fillId="5" borderId="1" xfId="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0" fontId="20" fillId="2" borderId="4" xfId="0" applyFont="1" applyFill="1" applyBorder="1" applyProtection="1">
      <protection hidden="1"/>
    </xf>
    <xf numFmtId="0" fontId="16" fillId="2" borderId="14" xfId="0" applyFont="1" applyFill="1" applyBorder="1" applyProtection="1">
      <protection hidden="1"/>
    </xf>
    <xf numFmtId="0" fontId="17" fillId="2" borderId="6" xfId="0" applyFont="1" applyFill="1" applyBorder="1" applyAlignment="1" applyProtection="1">
      <alignment wrapText="1"/>
      <protection hidden="1"/>
    </xf>
    <xf numFmtId="164" fontId="17" fillId="2" borderId="6" xfId="1" applyFont="1" applyFill="1" applyBorder="1" applyAlignment="1" applyProtection="1">
      <alignment wrapText="1"/>
      <protection hidden="1"/>
    </xf>
    <xf numFmtId="165" fontId="17" fillId="2" borderId="6" xfId="1" applyNumberFormat="1" applyFont="1" applyFill="1" applyBorder="1" applyAlignment="1" applyProtection="1">
      <alignment wrapText="1"/>
      <protection hidden="1"/>
    </xf>
    <xf numFmtId="164" fontId="17" fillId="2" borderId="6"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6"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4"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1"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5" xfId="0" applyFont="1" applyFill="1" applyBorder="1" applyAlignment="1" applyProtection="1">
      <alignment wrapText="1"/>
      <protection hidden="1"/>
    </xf>
    <xf numFmtId="0" fontId="3" fillId="4" borderId="14" xfId="0" applyFont="1" applyFill="1" applyBorder="1" applyProtection="1">
      <protection hidden="1"/>
    </xf>
    <xf numFmtId="0" fontId="3" fillId="4" borderId="6" xfId="0" applyFont="1" applyFill="1" applyBorder="1" applyAlignment="1" applyProtection="1">
      <alignment wrapText="1"/>
      <protection hidden="1"/>
    </xf>
    <xf numFmtId="0" fontId="3" fillId="4" borderId="6" xfId="1" applyNumberFormat="1" applyFont="1" applyFill="1" applyBorder="1" applyAlignment="1" applyProtection="1">
      <alignment wrapText="1"/>
      <protection hidden="1"/>
    </xf>
    <xf numFmtId="164" fontId="3" fillId="4" borderId="6" xfId="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164" fontId="3" fillId="4" borderId="6"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165" fontId="5" fillId="4" borderId="22" xfId="1" applyNumberFormat="1" applyFont="1" applyFill="1" applyBorder="1" applyAlignment="1" applyProtection="1">
      <alignment horizontal="center" wrapText="1"/>
      <protection hidden="1"/>
    </xf>
    <xf numFmtId="0" fontId="5" fillId="4" borderId="22" xfId="0" applyFont="1" applyFill="1" applyBorder="1" applyAlignment="1" applyProtection="1">
      <alignment horizontal="center" wrapText="1"/>
      <protection hidden="1"/>
    </xf>
    <xf numFmtId="164" fontId="5" fillId="4" borderId="22" xfId="1" applyFont="1" applyFill="1" applyBorder="1" applyAlignment="1" applyProtection="1">
      <alignment horizontal="center" wrapText="1"/>
      <protection hidden="1"/>
    </xf>
    <xf numFmtId="0" fontId="16" fillId="2" borderId="0" xfId="0" applyFont="1" applyFill="1" applyBorder="1" applyAlignment="1" applyProtection="1">
      <alignment horizontal="left" wrapText="1"/>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164" fontId="2" fillId="3" borderId="3" xfId="1" applyFont="1" applyFill="1" applyBorder="1" applyAlignment="1" applyProtection="1">
      <protection hidden="1"/>
    </xf>
    <xf numFmtId="0" fontId="2" fillId="3" borderId="7" xfId="0" applyFont="1" applyFill="1" applyBorder="1" applyAlignment="1" applyProtection="1">
      <protection hidden="1"/>
    </xf>
    <xf numFmtId="49" fontId="3" fillId="2" borderId="2" xfId="0" applyNumberFormat="1" applyFont="1" applyFill="1" applyBorder="1" applyAlignment="1" applyProtection="1">
      <alignment horizontal="center"/>
      <protection hidden="1"/>
    </xf>
    <xf numFmtId="49" fontId="3" fillId="2" borderId="3" xfId="0" applyNumberFormat="1" applyFont="1" applyFill="1" applyBorder="1" applyAlignment="1" applyProtection="1">
      <alignment horizontal="center"/>
      <protection hidden="1"/>
    </xf>
    <xf numFmtId="49" fontId="3" fillId="2" borderId="7" xfId="0" applyNumberFormat="1" applyFont="1" applyFill="1" applyBorder="1" applyAlignment="1" applyProtection="1">
      <alignment horizontal="center"/>
      <protection hidden="1"/>
    </xf>
    <xf numFmtId="0" fontId="4" fillId="3" borderId="2" xfId="0" applyFont="1" applyFill="1" applyBorder="1" applyAlignment="1" applyProtection="1">
      <protection hidden="1"/>
    </xf>
    <xf numFmtId="0" fontId="4" fillId="3" borderId="3" xfId="0" applyFont="1" applyFill="1" applyBorder="1" applyAlignment="1" applyProtection="1">
      <protection hidden="1"/>
    </xf>
    <xf numFmtId="164" fontId="4" fillId="3" borderId="3" xfId="1" applyFont="1" applyFill="1" applyBorder="1" applyAlignment="1" applyProtection="1">
      <protection hidden="1"/>
    </xf>
    <xf numFmtId="0" fontId="4" fillId="3" borderId="12" xfId="0" applyFont="1" applyFill="1" applyBorder="1" applyAlignment="1" applyProtection="1">
      <protection hidden="1"/>
    </xf>
    <xf numFmtId="0" fontId="4" fillId="3" borderId="13" xfId="0" applyFont="1" applyFill="1" applyBorder="1" applyAlignment="1" applyProtection="1">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0" borderId="0" xfId="0" applyFont="1" applyFill="1" applyBorder="1" applyAlignment="1" applyProtection="1">
      <protection hidden="1"/>
    </xf>
    <xf numFmtId="49" fontId="5" fillId="4" borderId="1" xfId="0" applyNumberFormat="1" applyFont="1" applyFill="1" applyBorder="1" applyAlignment="1" applyProtection="1">
      <alignment horizontal="center"/>
      <protection hidden="1"/>
    </xf>
    <xf numFmtId="0" fontId="5" fillId="2" borderId="7"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49" fontId="5" fillId="2" borderId="1" xfId="0" applyNumberFormat="1" applyFont="1" applyFill="1" applyBorder="1" applyAlignment="1" applyProtection="1">
      <alignment horizontal="center"/>
      <protection hidden="1"/>
    </xf>
    <xf numFmtId="0" fontId="5" fillId="5" borderId="1" xfId="1" applyNumberFormat="1"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7"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7" xfId="1" applyFont="1" applyFill="1" applyBorder="1" applyProtection="1">
      <protection hidden="1"/>
    </xf>
    <xf numFmtId="49" fontId="5" fillId="2" borderId="8" xfId="0" applyNumberFormat="1" applyFont="1" applyFill="1" applyBorder="1" applyAlignment="1" applyProtection="1">
      <alignment horizontal="center"/>
      <protection hidden="1"/>
    </xf>
    <xf numFmtId="0" fontId="7"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4" fontId="3" fillId="2" borderId="19" xfId="1" applyNumberFormat="1" applyFont="1" applyFill="1" applyBorder="1" applyProtection="1">
      <protection hidden="1"/>
    </xf>
    <xf numFmtId="165" fontId="3" fillId="6" borderId="19" xfId="1" applyNumberFormat="1" applyFont="1" applyFill="1" applyBorder="1" applyProtection="1">
      <protection hidden="1"/>
    </xf>
    <xf numFmtId="9" fontId="5" fillId="6" borderId="19" xfId="0" applyNumberFormat="1" applyFont="1" applyFill="1" applyBorder="1" applyProtection="1">
      <protection hidden="1"/>
    </xf>
    <xf numFmtId="0" fontId="5" fillId="6" borderId="19" xfId="0" applyFont="1" applyFill="1" applyBorder="1" applyProtection="1">
      <protection hidden="1"/>
    </xf>
    <xf numFmtId="164" fontId="3" fillId="6" borderId="19" xfId="1" applyFont="1" applyFill="1" applyBorder="1" applyProtection="1">
      <protection hidden="1"/>
    </xf>
    <xf numFmtId="49" fontId="8" fillId="2" borderId="9" xfId="0" applyNumberFormat="1" applyFont="1" applyFill="1" applyBorder="1" applyAlignment="1" applyProtection="1">
      <alignment horizontal="center"/>
      <protection hidden="1"/>
    </xf>
    <xf numFmtId="0" fontId="9" fillId="2" borderId="17" xfId="0" applyFont="1" applyFill="1" applyBorder="1" applyAlignment="1" applyProtection="1">
      <alignment horizontal="left" wrapText="1"/>
      <protection hidden="1"/>
    </xf>
    <xf numFmtId="0" fontId="10" fillId="2" borderId="20" xfId="0" applyFont="1" applyFill="1" applyBorder="1" applyProtection="1">
      <protection hidden="1"/>
    </xf>
    <xf numFmtId="164" fontId="10"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8" fillId="2" borderId="20" xfId="1" applyFont="1" applyFill="1" applyBorder="1" applyProtection="1">
      <protection hidden="1"/>
    </xf>
    <xf numFmtId="164" fontId="5" fillId="2" borderId="20" xfId="1" applyNumberFormat="1" applyFont="1" applyFill="1" applyBorder="1" applyProtection="1">
      <protection hidden="1"/>
    </xf>
    <xf numFmtId="165" fontId="5" fillId="6" borderId="20" xfId="1" applyNumberFormat="1" applyFont="1" applyFill="1" applyBorder="1" applyProtection="1">
      <protection hidden="1"/>
    </xf>
    <xf numFmtId="9" fontId="8" fillId="6" borderId="20" xfId="0" applyNumberFormat="1" applyFont="1" applyFill="1" applyBorder="1" applyProtection="1">
      <protection hidden="1"/>
    </xf>
    <xf numFmtId="0" fontId="8" fillId="6" borderId="20" xfId="0" applyFont="1" applyFill="1" applyBorder="1" applyProtection="1">
      <protection hidden="1"/>
    </xf>
    <xf numFmtId="164" fontId="5" fillId="6" borderId="20" xfId="1" applyFont="1" applyFill="1" applyBorder="1" applyProtection="1">
      <protection hidden="1"/>
    </xf>
    <xf numFmtId="49" fontId="11" fillId="2" borderId="9" xfId="0" applyNumberFormat="1" applyFont="1" applyFill="1" applyBorder="1" applyProtection="1">
      <protection hidden="1"/>
    </xf>
    <xf numFmtId="0" fontId="5" fillId="2" borderId="17" xfId="0" applyFont="1" applyFill="1" applyBorder="1" applyAlignment="1" applyProtection="1">
      <alignment wrapText="1"/>
      <protection hidden="1"/>
    </xf>
    <xf numFmtId="165" fontId="5" fillId="0" borderId="20" xfId="1" applyNumberFormat="1" applyFont="1" applyFill="1" applyBorder="1" applyProtection="1">
      <protection hidden="1"/>
    </xf>
    <xf numFmtId="164" fontId="5" fillId="0" borderId="20" xfId="1" applyFont="1" applyFill="1" applyBorder="1" applyProtection="1">
      <protection hidden="1"/>
    </xf>
    <xf numFmtId="164" fontId="5" fillId="6" borderId="20" xfId="0" applyNumberFormat="1" applyFont="1" applyFill="1" applyBorder="1" applyProtection="1">
      <protection hidden="1"/>
    </xf>
    <xf numFmtId="0" fontId="11" fillId="2" borderId="17" xfId="0" applyFont="1" applyFill="1" applyBorder="1" applyAlignment="1" applyProtection="1">
      <alignment wrapText="1"/>
      <protection hidden="1"/>
    </xf>
    <xf numFmtId="49" fontId="5" fillId="2" borderId="10" xfId="0" applyNumberFormat="1" applyFont="1" applyFill="1" applyBorder="1" applyProtection="1">
      <protection hidden="1"/>
    </xf>
    <xf numFmtId="0" fontId="11"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165" fontId="5" fillId="6" borderId="21" xfId="1" applyNumberFormat="1" applyFont="1" applyFill="1" applyBorder="1" applyProtection="1">
      <protection hidden="1"/>
    </xf>
    <xf numFmtId="164" fontId="8" fillId="6" borderId="21" xfId="0" applyNumberFormat="1" applyFont="1" applyFill="1" applyBorder="1" applyProtection="1">
      <protection hidden="1"/>
    </xf>
    <xf numFmtId="49" fontId="5" fillId="2" borderId="8" xfId="0" applyNumberFormat="1" applyFont="1" applyFill="1" applyBorder="1" applyProtection="1">
      <protection hidden="1"/>
    </xf>
    <xf numFmtId="0" fontId="12" fillId="2" borderId="16" xfId="0" applyFont="1" applyFill="1" applyBorder="1" applyAlignment="1" applyProtection="1">
      <alignment wrapText="1"/>
      <protection hidden="1"/>
    </xf>
    <xf numFmtId="0" fontId="11"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165" fontId="5" fillId="6" borderId="19" xfId="1" applyNumberFormat="1" applyFont="1" applyFill="1" applyBorder="1" applyProtection="1">
      <protection hidden="1"/>
    </xf>
    <xf numFmtId="164" fontId="8" fillId="6" borderId="19" xfId="0" applyNumberFormat="1" applyFont="1" applyFill="1" applyBorder="1" applyProtection="1">
      <protection hidden="1"/>
    </xf>
    <xf numFmtId="49" fontId="5" fillId="2" borderId="9" xfId="0" quotePrefix="1" applyNumberFormat="1" applyFont="1" applyFill="1" applyBorder="1" applyProtection="1">
      <protection hidden="1"/>
    </xf>
    <xf numFmtId="0" fontId="5" fillId="2" borderId="0" xfId="0" applyFont="1" applyFill="1" applyBorder="1" applyProtection="1">
      <protection hidden="1"/>
    </xf>
    <xf numFmtId="49" fontId="5" fillId="2" borderId="9"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49" fontId="13" fillId="2" borderId="9" xfId="0" applyNumberFormat="1" applyFont="1" applyFill="1" applyBorder="1" applyProtection="1">
      <protection hidden="1"/>
    </xf>
    <xf numFmtId="164" fontId="13" fillId="2" borderId="20" xfId="1" applyFont="1" applyFill="1" applyBorder="1" applyProtection="1">
      <protection hidden="1"/>
    </xf>
    <xf numFmtId="165" fontId="13" fillId="2" borderId="20" xfId="1" applyNumberFormat="1" applyFont="1" applyFill="1" applyBorder="1" applyProtection="1">
      <protection hidden="1"/>
    </xf>
    <xf numFmtId="49" fontId="14" fillId="2" borderId="9"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5" fillId="2" borderId="23" xfId="0" applyNumberFormat="1" applyFont="1" applyFill="1" applyBorder="1" applyProtection="1">
      <protection hidden="1"/>
    </xf>
    <xf numFmtId="0" fontId="5" fillId="2" borderId="24" xfId="0" applyFont="1" applyFill="1" applyBorder="1" applyAlignment="1" applyProtection="1">
      <alignment wrapText="1"/>
      <protection hidden="1"/>
    </xf>
    <xf numFmtId="164" fontId="5" fillId="2" borderId="25" xfId="1" applyNumberFormat="1" applyFont="1" applyFill="1" applyBorder="1" applyProtection="1">
      <protection hidden="1"/>
    </xf>
    <xf numFmtId="164" fontId="5" fillId="2" borderId="25" xfId="1" applyFont="1" applyFill="1" applyBorder="1" applyProtection="1">
      <protection hidden="1"/>
    </xf>
    <xf numFmtId="165" fontId="14" fillId="2" borderId="25" xfId="1" applyNumberFormat="1" applyFont="1" applyFill="1" applyBorder="1" applyProtection="1">
      <protection hidden="1"/>
    </xf>
    <xf numFmtId="164" fontId="5" fillId="0" borderId="25" xfId="1" applyFont="1" applyFill="1" applyBorder="1" applyProtection="1">
      <protection hidden="1"/>
    </xf>
    <xf numFmtId="165" fontId="5" fillId="2" borderId="25" xfId="1" applyNumberFormat="1" applyFont="1" applyFill="1" applyBorder="1" applyProtection="1">
      <protection hidden="1"/>
    </xf>
    <xf numFmtId="165" fontId="5" fillId="0" borderId="25" xfId="1" applyNumberFormat="1" applyFont="1" applyFill="1" applyBorder="1" applyProtection="1">
      <protection hidden="1"/>
    </xf>
    <xf numFmtId="164" fontId="5" fillId="6" borderId="25" xfId="0" applyNumberFormat="1" applyFont="1" applyFill="1" applyBorder="1" applyProtection="1">
      <protection hidden="1"/>
    </xf>
    <xf numFmtId="164" fontId="5" fillId="6" borderId="25" xfId="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3" fillId="6" borderId="21" xfId="0" applyFont="1" applyFill="1" applyBorder="1" applyProtection="1">
      <protection hidden="1"/>
    </xf>
    <xf numFmtId="165" fontId="3" fillId="6" borderId="21" xfId="1" applyNumberFormat="1" applyFont="1" applyFill="1" applyBorder="1" applyProtection="1">
      <protection hidden="1"/>
    </xf>
    <xf numFmtId="0" fontId="17" fillId="2" borderId="0" xfId="0"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tabSelected="1" zoomScale="90" zoomScaleNormal="90" zoomScaleSheetLayoutView="50" workbookViewId="0">
      <pane xSplit="2" ySplit="7" topLeftCell="C8" activePane="bottomRight" state="frozen"/>
      <selection pane="topRight" activeCell="C1" sqref="C1"/>
      <selection pane="bottomLeft" activeCell="A7" sqref="A7"/>
      <selection pane="bottomRight" activeCell="D20" sqref="D20"/>
    </sheetView>
  </sheetViews>
  <sheetFormatPr defaultColWidth="9.140625" defaultRowHeight="12.75" x14ac:dyDescent="0.2"/>
  <cols>
    <col min="1" max="1" width="8.85546875" style="60" bestFit="1" customWidth="1"/>
    <col min="2" max="2" width="65.42578125" style="20" bestFit="1" customWidth="1"/>
    <col min="3" max="3" width="12.42578125" style="60" customWidth="1"/>
    <col min="4" max="4" width="10.28515625" style="61" bestFit="1" customWidth="1"/>
    <col min="5" max="5" width="10" style="62" bestFit="1" customWidth="1"/>
    <col min="6" max="6" width="8.7109375" style="61" bestFit="1" customWidth="1"/>
    <col min="7" max="7" width="8.7109375" style="62" bestFit="1" customWidth="1"/>
    <col min="8" max="8" width="8.7109375" style="61" bestFit="1" customWidth="1"/>
    <col min="9" max="9" width="7.28515625" style="62" bestFit="1" customWidth="1"/>
    <col min="10" max="10" width="9.42578125" style="65" bestFit="1" customWidth="1"/>
    <col min="11" max="11" width="9.42578125" style="62" bestFit="1" customWidth="1"/>
    <col min="12" max="12" width="8.7109375" style="61" bestFit="1" customWidth="1"/>
    <col min="13" max="13" width="7.28515625" style="62" bestFit="1" customWidth="1"/>
    <col min="14" max="14" width="8.7109375" style="62" bestFit="1" customWidth="1"/>
    <col min="15" max="15" width="8.28515625" style="62" bestFit="1" customWidth="1"/>
    <col min="16" max="16" width="8.85546875" style="62" bestFit="1" customWidth="1"/>
    <col min="17" max="17" width="13.42578125" style="62" bestFit="1" customWidth="1"/>
    <col min="18" max="18" width="13.140625" style="62" bestFit="1" customWidth="1"/>
    <col min="19" max="19" width="8.7109375" style="62" bestFit="1" customWidth="1"/>
    <col min="20" max="20" width="9.7109375" style="62" bestFit="1" customWidth="1"/>
    <col min="21" max="23" width="8.7109375" style="60" bestFit="1" customWidth="1"/>
    <col min="24" max="25" width="9.7109375" style="60" bestFit="1" customWidth="1"/>
    <col min="26" max="26" width="9" style="62" bestFit="1" customWidth="1"/>
    <col min="27" max="28" width="9.7109375" style="62" bestFit="1" customWidth="1"/>
    <col min="29" max="29" width="0.7109375" style="60" customWidth="1"/>
    <col min="30" max="16384" width="9.140625" style="60"/>
  </cols>
  <sheetData>
    <row r="1" spans="1:29" ht="23.25" x14ac:dyDescent="0.35">
      <c r="A1" s="72" t="s">
        <v>177</v>
      </c>
      <c r="B1" s="73"/>
      <c r="C1" s="73"/>
      <c r="D1" s="73"/>
      <c r="E1" s="73"/>
      <c r="F1" s="74"/>
      <c r="G1" s="73"/>
      <c r="H1" s="73"/>
      <c r="I1" s="73"/>
      <c r="J1" s="73"/>
      <c r="K1" s="73"/>
      <c r="L1" s="73"/>
      <c r="M1" s="73"/>
      <c r="N1" s="73"/>
      <c r="O1" s="73"/>
      <c r="P1" s="73"/>
      <c r="Q1" s="73"/>
      <c r="R1" s="73"/>
      <c r="S1" s="73"/>
      <c r="T1" s="73"/>
      <c r="U1" s="73"/>
      <c r="V1" s="73"/>
      <c r="W1" s="73"/>
      <c r="X1" s="73"/>
      <c r="Y1" s="73"/>
      <c r="Z1" s="73"/>
      <c r="AA1" s="73"/>
      <c r="AB1" s="75"/>
    </row>
    <row r="2" spans="1:29" x14ac:dyDescent="0.2">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8"/>
    </row>
    <row r="3" spans="1:29" ht="15.75" x14ac:dyDescent="0.25">
      <c r="A3" s="79" t="s">
        <v>138</v>
      </c>
      <c r="B3" s="80"/>
      <c r="C3" s="80"/>
      <c r="D3" s="80"/>
      <c r="E3" s="80"/>
      <c r="F3" s="81"/>
      <c r="G3" s="80"/>
      <c r="H3" s="80"/>
      <c r="I3" s="80"/>
      <c r="J3" s="80"/>
      <c r="K3" s="80"/>
      <c r="L3" s="80"/>
      <c r="M3" s="80"/>
      <c r="N3" s="80"/>
      <c r="O3" s="80"/>
      <c r="P3" s="82"/>
      <c r="Q3" s="82"/>
      <c r="R3" s="82"/>
      <c r="S3" s="82"/>
      <c r="T3" s="82"/>
      <c r="U3" s="82"/>
      <c r="V3" s="82"/>
      <c r="W3" s="82"/>
      <c r="X3" s="82"/>
      <c r="Y3" s="82"/>
      <c r="Z3" s="82"/>
      <c r="AA3" s="82"/>
      <c r="AB3" s="83"/>
    </row>
    <row r="4" spans="1:29" ht="15.75" x14ac:dyDescent="0.25">
      <c r="A4" s="84"/>
      <c r="B4" s="85"/>
      <c r="C4" s="85"/>
      <c r="D4" s="86" t="s">
        <v>146</v>
      </c>
      <c r="E4" s="87"/>
      <c r="F4" s="87"/>
      <c r="G4" s="87"/>
      <c r="H4" s="87"/>
      <c r="I4" s="87"/>
      <c r="J4" s="87"/>
      <c r="K4" s="87"/>
      <c r="L4" s="87"/>
      <c r="M4" s="87"/>
      <c r="N4" s="87"/>
      <c r="O4" s="88"/>
      <c r="P4" s="86" t="s">
        <v>147</v>
      </c>
      <c r="Q4" s="87"/>
      <c r="R4" s="87"/>
      <c r="S4" s="87"/>
      <c r="T4" s="87"/>
      <c r="U4" s="87"/>
      <c r="V4" s="87"/>
      <c r="W4" s="87"/>
      <c r="X4" s="87"/>
      <c r="Y4" s="87"/>
      <c r="Z4" s="87"/>
      <c r="AA4" s="87"/>
      <c r="AB4" s="88"/>
      <c r="AC4" s="89"/>
    </row>
    <row r="5" spans="1:29" ht="84" customHeight="1" x14ac:dyDescent="0.2">
      <c r="A5" s="90" t="s">
        <v>0</v>
      </c>
      <c r="B5" s="91" t="s">
        <v>1</v>
      </c>
      <c r="C5" s="92" t="s">
        <v>2</v>
      </c>
      <c r="D5" s="2" t="s">
        <v>154</v>
      </c>
      <c r="E5" s="3" t="s">
        <v>114</v>
      </c>
      <c r="F5" s="2" t="s">
        <v>155</v>
      </c>
      <c r="G5" s="3" t="s">
        <v>156</v>
      </c>
      <c r="H5" s="2" t="s">
        <v>157</v>
      </c>
      <c r="I5" s="3" t="s">
        <v>115</v>
      </c>
      <c r="J5" s="2" t="s">
        <v>158</v>
      </c>
      <c r="K5" s="2" t="s">
        <v>120</v>
      </c>
      <c r="L5" s="2" t="s">
        <v>159</v>
      </c>
      <c r="M5" s="3" t="s">
        <v>122</v>
      </c>
      <c r="N5" s="2" t="s">
        <v>160</v>
      </c>
      <c r="O5" s="3" t="s">
        <v>137</v>
      </c>
      <c r="P5" s="66" t="s">
        <v>161</v>
      </c>
      <c r="Q5" s="66" t="s">
        <v>162</v>
      </c>
      <c r="R5" s="66" t="s">
        <v>163</v>
      </c>
      <c r="S5" s="66" t="s">
        <v>164</v>
      </c>
      <c r="T5" s="66" t="s">
        <v>165</v>
      </c>
      <c r="U5" s="67" t="s">
        <v>166</v>
      </c>
      <c r="V5" s="67" t="s">
        <v>167</v>
      </c>
      <c r="W5" s="67" t="s">
        <v>116</v>
      </c>
      <c r="X5" s="67" t="s">
        <v>117</v>
      </c>
      <c r="Y5" s="67" t="s">
        <v>118</v>
      </c>
      <c r="Z5" s="68" t="s">
        <v>136</v>
      </c>
      <c r="AA5" s="68" t="s">
        <v>136</v>
      </c>
      <c r="AB5" s="68" t="s">
        <v>136</v>
      </c>
    </row>
    <row r="6" spans="1:29" ht="13.5" customHeight="1" x14ac:dyDescent="0.2">
      <c r="A6" s="93"/>
      <c r="B6" s="93"/>
      <c r="C6" s="94"/>
      <c r="D6" s="4"/>
      <c r="E6" s="5"/>
      <c r="F6" s="6"/>
      <c r="G6" s="5"/>
      <c r="H6" s="4"/>
      <c r="I6" s="7"/>
      <c r="J6" s="4"/>
      <c r="K6" s="4"/>
      <c r="L6" s="4"/>
      <c r="M6" s="7"/>
      <c r="N6" s="5"/>
      <c r="O6" s="5"/>
      <c r="P6" s="8">
        <v>1.1000000000000001</v>
      </c>
      <c r="Q6" s="8">
        <v>1.35</v>
      </c>
      <c r="R6" s="8">
        <v>1.5</v>
      </c>
      <c r="S6" s="8">
        <v>2</v>
      </c>
      <c r="T6" s="8">
        <v>2.15</v>
      </c>
      <c r="U6" s="9">
        <v>1.37</v>
      </c>
      <c r="V6" s="9">
        <v>1.62</v>
      </c>
      <c r="W6" s="9">
        <v>1.47</v>
      </c>
      <c r="X6" s="9">
        <v>2.17</v>
      </c>
      <c r="Y6" s="9">
        <v>3</v>
      </c>
      <c r="Z6" s="8">
        <v>1.65</v>
      </c>
      <c r="AA6" s="8">
        <v>2.1</v>
      </c>
      <c r="AB6" s="8">
        <v>3</v>
      </c>
    </row>
    <row r="7" spans="1:29" ht="13.5" customHeight="1" x14ac:dyDescent="0.2">
      <c r="A7" s="93"/>
      <c r="B7" s="93"/>
      <c r="C7" s="95" t="s">
        <v>103</v>
      </c>
      <c r="D7" s="10" t="s">
        <v>104</v>
      </c>
      <c r="E7" s="11" t="s">
        <v>104</v>
      </c>
      <c r="F7" s="10" t="s">
        <v>104</v>
      </c>
      <c r="G7" s="11" t="s">
        <v>104</v>
      </c>
      <c r="H7" s="10" t="s">
        <v>104</v>
      </c>
      <c r="I7" s="11" t="s">
        <v>104</v>
      </c>
      <c r="J7" s="11" t="s">
        <v>104</v>
      </c>
      <c r="K7" s="11" t="s">
        <v>104</v>
      </c>
      <c r="L7" s="11" t="s">
        <v>104</v>
      </c>
      <c r="M7" s="11" t="s">
        <v>104</v>
      </c>
      <c r="N7" s="11" t="s">
        <v>104</v>
      </c>
      <c r="O7" s="11" t="s">
        <v>104</v>
      </c>
      <c r="P7" s="11" t="s">
        <v>104</v>
      </c>
      <c r="Q7" s="11" t="s">
        <v>104</v>
      </c>
      <c r="R7" s="11" t="s">
        <v>104</v>
      </c>
      <c r="S7" s="11" t="s">
        <v>104</v>
      </c>
      <c r="T7" s="11" t="s">
        <v>104</v>
      </c>
      <c r="U7" s="11" t="s">
        <v>104</v>
      </c>
      <c r="V7" s="11" t="s">
        <v>104</v>
      </c>
      <c r="W7" s="11" t="s">
        <v>104</v>
      </c>
      <c r="X7" s="11" t="s">
        <v>104</v>
      </c>
      <c r="Y7" s="11" t="s">
        <v>104</v>
      </c>
      <c r="Z7" s="11" t="s">
        <v>104</v>
      </c>
      <c r="AA7" s="11" t="s">
        <v>104</v>
      </c>
      <c r="AB7" s="11" t="s">
        <v>104</v>
      </c>
    </row>
    <row r="8" spans="1:29" x14ac:dyDescent="0.2">
      <c r="A8" s="96"/>
      <c r="B8" s="97" t="s">
        <v>3</v>
      </c>
      <c r="C8" s="98"/>
      <c r="D8" s="99"/>
      <c r="E8" s="100"/>
      <c r="F8" s="99"/>
      <c r="G8" s="100"/>
      <c r="H8" s="101"/>
      <c r="I8" s="100"/>
      <c r="J8" s="101"/>
      <c r="K8" s="100"/>
      <c r="L8" s="99"/>
      <c r="M8" s="99"/>
      <c r="N8" s="100"/>
      <c r="O8" s="100"/>
      <c r="P8" s="100"/>
      <c r="Q8" s="100"/>
      <c r="R8" s="100"/>
      <c r="S8" s="100"/>
      <c r="T8" s="100"/>
      <c r="U8" s="102"/>
      <c r="V8" s="103"/>
      <c r="W8" s="103"/>
      <c r="X8" s="103"/>
      <c r="Y8" s="103"/>
      <c r="Z8" s="99"/>
      <c r="AA8" s="99"/>
      <c r="AB8" s="104"/>
    </row>
    <row r="9" spans="1:29" x14ac:dyDescent="0.2">
      <c r="A9" s="105"/>
      <c r="B9" s="106"/>
      <c r="C9" s="107"/>
      <c r="D9" s="108"/>
      <c r="E9" s="109"/>
      <c r="F9" s="108"/>
      <c r="G9" s="109"/>
      <c r="H9" s="110"/>
      <c r="I9" s="109"/>
      <c r="J9" s="111"/>
      <c r="K9" s="108"/>
      <c r="L9" s="110"/>
      <c r="M9" s="109"/>
      <c r="N9" s="110"/>
      <c r="O9" s="109"/>
      <c r="P9" s="112"/>
      <c r="Q9" s="112"/>
      <c r="R9" s="112"/>
      <c r="S9" s="112"/>
      <c r="T9" s="112"/>
      <c r="U9" s="113"/>
      <c r="V9" s="114"/>
      <c r="W9" s="114"/>
      <c r="X9" s="114"/>
      <c r="Y9" s="114"/>
      <c r="Z9" s="115"/>
      <c r="AA9" s="115"/>
      <c r="AB9" s="115"/>
    </row>
    <row r="10" spans="1:29" x14ac:dyDescent="0.2">
      <c r="A10" s="116"/>
      <c r="B10" s="117" t="s">
        <v>106</v>
      </c>
      <c r="C10" s="118"/>
      <c r="D10" s="119"/>
      <c r="E10" s="120"/>
      <c r="F10" s="121"/>
      <c r="G10" s="120"/>
      <c r="H10" s="122"/>
      <c r="I10" s="120"/>
      <c r="J10" s="123"/>
      <c r="K10" s="120"/>
      <c r="L10" s="121"/>
      <c r="M10" s="120"/>
      <c r="N10" s="122"/>
      <c r="O10" s="120"/>
      <c r="P10" s="124"/>
      <c r="Q10" s="124"/>
      <c r="R10" s="124"/>
      <c r="S10" s="124"/>
      <c r="T10" s="124"/>
      <c r="U10" s="125"/>
      <c r="V10" s="126"/>
      <c r="W10" s="126"/>
      <c r="X10" s="126"/>
      <c r="Y10" s="126"/>
      <c r="Z10" s="127"/>
      <c r="AA10" s="127"/>
      <c r="AB10" s="127"/>
    </row>
    <row r="11" spans="1:29" x14ac:dyDescent="0.2">
      <c r="A11" s="128" t="s">
        <v>4</v>
      </c>
      <c r="B11" s="129" t="s">
        <v>25</v>
      </c>
      <c r="C11" s="121">
        <v>15</v>
      </c>
      <c r="D11" s="121">
        <f t="shared" ref="D11:D16" si="0">ROUND(E11*C11,1)</f>
        <v>609.5</v>
      </c>
      <c r="E11" s="130">
        <v>40.631999999999998</v>
      </c>
      <c r="F11" s="131">
        <v>288.39999999999998</v>
      </c>
      <c r="G11" s="130">
        <f>F11/C11</f>
        <v>19.226666666666667</v>
      </c>
      <c r="H11" s="131">
        <v>200.8</v>
      </c>
      <c r="I11" s="120">
        <f t="shared" ref="I11:I16" si="1">H11/C11</f>
        <v>13.386666666666667</v>
      </c>
      <c r="J11" s="121">
        <f t="shared" ref="J11:J25" si="2">ROUND(K11*C11,1)</f>
        <v>284.10000000000002</v>
      </c>
      <c r="K11" s="130">
        <v>18.940000000000001</v>
      </c>
      <c r="L11" s="131">
        <v>287.39999999999998</v>
      </c>
      <c r="M11" s="120">
        <f t="shared" ref="M11:M25" si="3">L11/C11</f>
        <v>19.16</v>
      </c>
      <c r="N11" s="121">
        <f t="shared" ref="N11:N25" si="4">ROUND(O11*C11,1)</f>
        <v>292.5</v>
      </c>
      <c r="O11" s="130">
        <v>19.503</v>
      </c>
      <c r="P11" s="132">
        <f>ROUND($C11*$G11*P$6,1)</f>
        <v>317.2</v>
      </c>
      <c r="Q11" s="132">
        <f t="shared" ref="Q11:T11" si="5">ROUND($C11*$G11*Q$6,1)</f>
        <v>389.3</v>
      </c>
      <c r="R11" s="132">
        <f t="shared" si="5"/>
        <v>432.6</v>
      </c>
      <c r="S11" s="132">
        <f t="shared" si="5"/>
        <v>576.79999999999995</v>
      </c>
      <c r="T11" s="132">
        <f t="shared" si="5"/>
        <v>620.1</v>
      </c>
      <c r="U11" s="132">
        <f>ROUND($C11*$I11*U$6,1)</f>
        <v>275.10000000000002</v>
      </c>
      <c r="V11" s="132">
        <f>ROUND($C11*$I11*V$6,1)</f>
        <v>325.3</v>
      </c>
      <c r="W11" s="132">
        <f>ROUND($C11*$I11*W$6,1)</f>
        <v>295.2</v>
      </c>
      <c r="X11" s="132">
        <f>ROUND($C11*$I11*X$6,1)</f>
        <v>435.7</v>
      </c>
      <c r="Y11" s="132">
        <f>ROUND($C11*$I11*Y$6,1)</f>
        <v>602.4</v>
      </c>
      <c r="Z11" s="127">
        <f t="shared" ref="Z11:AB25" si="6">ROUND($J11*Z$6,1)</f>
        <v>468.8</v>
      </c>
      <c r="AA11" s="127">
        <f t="shared" si="6"/>
        <v>596.6</v>
      </c>
      <c r="AB11" s="127">
        <f t="shared" si="6"/>
        <v>852.3</v>
      </c>
    </row>
    <row r="12" spans="1:29" x14ac:dyDescent="0.2">
      <c r="A12" s="128" t="s">
        <v>5</v>
      </c>
      <c r="B12" s="129" t="s">
        <v>6</v>
      </c>
      <c r="C12" s="121">
        <v>15</v>
      </c>
      <c r="D12" s="121">
        <f t="shared" si="0"/>
        <v>609.5</v>
      </c>
      <c r="E12" s="130">
        <v>40.631999999999998</v>
      </c>
      <c r="F12" s="131">
        <v>288.39999999999998</v>
      </c>
      <c r="G12" s="130">
        <f t="shared" ref="G12:G25" si="7">F12/C12</f>
        <v>19.226666666666667</v>
      </c>
      <c r="H12" s="131">
        <v>280</v>
      </c>
      <c r="I12" s="120">
        <f t="shared" si="1"/>
        <v>18.666666666666668</v>
      </c>
      <c r="J12" s="121">
        <f t="shared" si="2"/>
        <v>284.10000000000002</v>
      </c>
      <c r="K12" s="130">
        <v>18.940000000000001</v>
      </c>
      <c r="L12" s="131">
        <f>19.16*C12</f>
        <v>287.39999999999998</v>
      </c>
      <c r="M12" s="120">
        <f t="shared" si="3"/>
        <v>19.16</v>
      </c>
      <c r="N12" s="121">
        <f t="shared" si="4"/>
        <v>292.5</v>
      </c>
      <c r="O12" s="130">
        <v>19.503</v>
      </c>
      <c r="P12" s="132">
        <f t="shared" ref="P12:T25" si="8">ROUND($C12*$G12*P$6,1)</f>
        <v>317.2</v>
      </c>
      <c r="Q12" s="132">
        <f t="shared" si="8"/>
        <v>389.3</v>
      </c>
      <c r="R12" s="132">
        <f t="shared" si="8"/>
        <v>432.6</v>
      </c>
      <c r="S12" s="132">
        <f t="shared" si="8"/>
        <v>576.79999999999995</v>
      </c>
      <c r="T12" s="132">
        <f t="shared" si="8"/>
        <v>620.1</v>
      </c>
      <c r="U12" s="132">
        <f>ROUND($C12*$I12*U$6,1)</f>
        <v>383.6</v>
      </c>
      <c r="V12" s="132">
        <f t="shared" ref="V12:V18" si="9">ROUND($C12*$I12*V$6,1)</f>
        <v>453.6</v>
      </c>
      <c r="W12" s="132">
        <f t="shared" ref="W12:Y24" si="10">ROUND($C12*$I12*W$6,1)</f>
        <v>411.6</v>
      </c>
      <c r="X12" s="132">
        <f t="shared" si="10"/>
        <v>607.6</v>
      </c>
      <c r="Y12" s="132">
        <f t="shared" si="10"/>
        <v>840</v>
      </c>
      <c r="Z12" s="127">
        <f t="shared" si="6"/>
        <v>468.8</v>
      </c>
      <c r="AA12" s="127">
        <f t="shared" si="6"/>
        <v>596.6</v>
      </c>
      <c r="AB12" s="127">
        <f t="shared" si="6"/>
        <v>852.3</v>
      </c>
    </row>
    <row r="13" spans="1:29" x14ac:dyDescent="0.2">
      <c r="A13" s="128" t="s">
        <v>7</v>
      </c>
      <c r="B13" s="129" t="s">
        <v>8</v>
      </c>
      <c r="C13" s="121">
        <v>5</v>
      </c>
      <c r="D13" s="121">
        <f t="shared" si="0"/>
        <v>203.2</v>
      </c>
      <c r="E13" s="130">
        <v>40.631999999999998</v>
      </c>
      <c r="F13" s="131">
        <v>96.2</v>
      </c>
      <c r="G13" s="130">
        <f t="shared" si="7"/>
        <v>19.240000000000002</v>
      </c>
      <c r="H13" s="131">
        <v>93.2</v>
      </c>
      <c r="I13" s="120">
        <f t="shared" si="1"/>
        <v>18.64</v>
      </c>
      <c r="J13" s="121">
        <f t="shared" si="2"/>
        <v>94.7</v>
      </c>
      <c r="K13" s="130">
        <v>18.940000000000001</v>
      </c>
      <c r="L13" s="131">
        <v>95.9</v>
      </c>
      <c r="M13" s="120">
        <f t="shared" si="3"/>
        <v>19.18</v>
      </c>
      <c r="N13" s="121">
        <f t="shared" si="4"/>
        <v>97.5</v>
      </c>
      <c r="O13" s="130">
        <v>19.503</v>
      </c>
      <c r="P13" s="132">
        <f t="shared" si="8"/>
        <v>105.8</v>
      </c>
      <c r="Q13" s="132">
        <f t="shared" si="8"/>
        <v>129.9</v>
      </c>
      <c r="R13" s="132">
        <f t="shared" si="8"/>
        <v>144.30000000000001</v>
      </c>
      <c r="S13" s="132">
        <f t="shared" si="8"/>
        <v>192.4</v>
      </c>
      <c r="T13" s="132">
        <f t="shared" si="8"/>
        <v>206.8</v>
      </c>
      <c r="U13" s="132">
        <f>ROUND($C13*$I13*U$6,1)</f>
        <v>127.7</v>
      </c>
      <c r="V13" s="132">
        <f t="shared" si="9"/>
        <v>151</v>
      </c>
      <c r="W13" s="132">
        <f t="shared" si="10"/>
        <v>137</v>
      </c>
      <c r="X13" s="132">
        <f t="shared" si="10"/>
        <v>202.2</v>
      </c>
      <c r="Y13" s="132">
        <f t="shared" si="10"/>
        <v>279.60000000000002</v>
      </c>
      <c r="Z13" s="127">
        <f t="shared" si="6"/>
        <v>156.30000000000001</v>
      </c>
      <c r="AA13" s="127">
        <f t="shared" si="6"/>
        <v>198.9</v>
      </c>
      <c r="AB13" s="127">
        <f t="shared" si="6"/>
        <v>284.10000000000002</v>
      </c>
    </row>
    <row r="14" spans="1:29" x14ac:dyDescent="0.2">
      <c r="A14" s="128" t="s">
        <v>9</v>
      </c>
      <c r="B14" s="129" t="s">
        <v>10</v>
      </c>
      <c r="C14" s="121">
        <v>6</v>
      </c>
      <c r="D14" s="121">
        <f t="shared" si="0"/>
        <v>243.8</v>
      </c>
      <c r="E14" s="130">
        <v>40.631999999999998</v>
      </c>
      <c r="F14" s="131">
        <v>115.3</v>
      </c>
      <c r="G14" s="130">
        <f t="shared" si="7"/>
        <v>19.216666666666665</v>
      </c>
      <c r="H14" s="131">
        <v>112.1</v>
      </c>
      <c r="I14" s="120">
        <f t="shared" si="1"/>
        <v>18.683333333333334</v>
      </c>
      <c r="J14" s="121">
        <f t="shared" si="2"/>
        <v>113.6</v>
      </c>
      <c r="K14" s="130">
        <v>18.940000000000001</v>
      </c>
      <c r="L14" s="131">
        <v>115</v>
      </c>
      <c r="M14" s="120">
        <f t="shared" si="3"/>
        <v>19.166666666666668</v>
      </c>
      <c r="N14" s="121">
        <f t="shared" si="4"/>
        <v>117</v>
      </c>
      <c r="O14" s="130">
        <v>19.503</v>
      </c>
      <c r="P14" s="132">
        <f t="shared" si="8"/>
        <v>126.8</v>
      </c>
      <c r="Q14" s="132">
        <f t="shared" si="8"/>
        <v>155.69999999999999</v>
      </c>
      <c r="R14" s="132">
        <f t="shared" si="8"/>
        <v>173</v>
      </c>
      <c r="S14" s="132">
        <f t="shared" si="8"/>
        <v>230.6</v>
      </c>
      <c r="T14" s="132">
        <f t="shared" si="8"/>
        <v>247.9</v>
      </c>
      <c r="U14" s="132">
        <f>ROUND($C14*$I14*U$6,1)</f>
        <v>153.6</v>
      </c>
      <c r="V14" s="132">
        <f t="shared" si="9"/>
        <v>181.6</v>
      </c>
      <c r="W14" s="132">
        <f t="shared" si="10"/>
        <v>164.8</v>
      </c>
      <c r="X14" s="132">
        <f t="shared" si="10"/>
        <v>243.3</v>
      </c>
      <c r="Y14" s="132">
        <f t="shared" si="10"/>
        <v>336.3</v>
      </c>
      <c r="Z14" s="127">
        <f t="shared" si="6"/>
        <v>187.4</v>
      </c>
      <c r="AA14" s="127">
        <f t="shared" si="6"/>
        <v>238.6</v>
      </c>
      <c r="AB14" s="127">
        <f t="shared" si="6"/>
        <v>340.8</v>
      </c>
    </row>
    <row r="15" spans="1:29" x14ac:dyDescent="0.2">
      <c r="A15" s="128" t="s">
        <v>11</v>
      </c>
      <c r="B15" s="129" t="s">
        <v>12</v>
      </c>
      <c r="C15" s="121">
        <v>8</v>
      </c>
      <c r="D15" s="121">
        <f t="shared" si="0"/>
        <v>325.10000000000002</v>
      </c>
      <c r="E15" s="130">
        <v>40.631999999999998</v>
      </c>
      <c r="F15" s="131">
        <v>153.69999999999999</v>
      </c>
      <c r="G15" s="130">
        <f t="shared" si="7"/>
        <v>19.212499999999999</v>
      </c>
      <c r="H15" s="131">
        <v>149.4</v>
      </c>
      <c r="I15" s="120">
        <f t="shared" si="1"/>
        <v>18.675000000000001</v>
      </c>
      <c r="J15" s="121">
        <f t="shared" si="2"/>
        <v>151.5</v>
      </c>
      <c r="K15" s="130">
        <v>18.940000000000001</v>
      </c>
      <c r="L15" s="131">
        <v>153.4</v>
      </c>
      <c r="M15" s="120">
        <f t="shared" si="3"/>
        <v>19.175000000000001</v>
      </c>
      <c r="N15" s="121">
        <f t="shared" si="4"/>
        <v>156</v>
      </c>
      <c r="O15" s="130">
        <v>19.503</v>
      </c>
      <c r="P15" s="132">
        <f t="shared" si="8"/>
        <v>169.1</v>
      </c>
      <c r="Q15" s="132">
        <f t="shared" si="8"/>
        <v>207.5</v>
      </c>
      <c r="R15" s="132">
        <f t="shared" si="8"/>
        <v>230.6</v>
      </c>
      <c r="S15" s="132">
        <f t="shared" si="8"/>
        <v>307.39999999999998</v>
      </c>
      <c r="T15" s="132">
        <f t="shared" si="8"/>
        <v>330.5</v>
      </c>
      <c r="U15" s="132">
        <v>0</v>
      </c>
      <c r="V15" s="132">
        <f t="shared" si="9"/>
        <v>242</v>
      </c>
      <c r="W15" s="132">
        <f t="shared" si="10"/>
        <v>219.6</v>
      </c>
      <c r="X15" s="132">
        <f t="shared" si="10"/>
        <v>324.2</v>
      </c>
      <c r="Y15" s="132">
        <f t="shared" si="10"/>
        <v>448.2</v>
      </c>
      <c r="Z15" s="127">
        <f t="shared" si="6"/>
        <v>250</v>
      </c>
      <c r="AA15" s="127">
        <f t="shared" si="6"/>
        <v>318.2</v>
      </c>
      <c r="AB15" s="127">
        <f t="shared" si="6"/>
        <v>454.5</v>
      </c>
    </row>
    <row r="16" spans="1:29" x14ac:dyDescent="0.2">
      <c r="A16" s="128" t="s">
        <v>13</v>
      </c>
      <c r="B16" s="129" t="s">
        <v>14</v>
      </c>
      <c r="C16" s="121">
        <v>14</v>
      </c>
      <c r="D16" s="121">
        <f t="shared" si="0"/>
        <v>568.79999999999995</v>
      </c>
      <c r="E16" s="130">
        <v>40.631999999999998</v>
      </c>
      <c r="F16" s="131">
        <v>269.7</v>
      </c>
      <c r="G16" s="130">
        <f t="shared" si="7"/>
        <v>19.264285714285712</v>
      </c>
      <c r="H16" s="131">
        <v>261.60000000000002</v>
      </c>
      <c r="I16" s="120">
        <f t="shared" si="1"/>
        <v>18.685714285714287</v>
      </c>
      <c r="J16" s="121">
        <f t="shared" si="2"/>
        <v>265.2</v>
      </c>
      <c r="K16" s="130">
        <v>18.940000000000001</v>
      </c>
      <c r="L16" s="131">
        <v>268.3</v>
      </c>
      <c r="M16" s="120">
        <f t="shared" si="3"/>
        <v>19.164285714285715</v>
      </c>
      <c r="N16" s="121">
        <f t="shared" si="4"/>
        <v>273</v>
      </c>
      <c r="O16" s="130">
        <v>19.503</v>
      </c>
      <c r="P16" s="132">
        <f t="shared" si="8"/>
        <v>296.7</v>
      </c>
      <c r="Q16" s="132">
        <f t="shared" si="8"/>
        <v>364.1</v>
      </c>
      <c r="R16" s="132">
        <f t="shared" si="8"/>
        <v>404.6</v>
      </c>
      <c r="S16" s="132">
        <f t="shared" si="8"/>
        <v>539.4</v>
      </c>
      <c r="T16" s="132">
        <f t="shared" si="8"/>
        <v>579.9</v>
      </c>
      <c r="U16" s="132">
        <f t="shared" ref="U16:U21" si="11">ROUND($C16*$I16*U$6,1)</f>
        <v>358.4</v>
      </c>
      <c r="V16" s="132">
        <f t="shared" si="9"/>
        <v>423.8</v>
      </c>
      <c r="W16" s="132">
        <f t="shared" si="10"/>
        <v>384.6</v>
      </c>
      <c r="X16" s="132">
        <f t="shared" si="10"/>
        <v>567.70000000000005</v>
      </c>
      <c r="Y16" s="132">
        <f t="shared" si="10"/>
        <v>784.8</v>
      </c>
      <c r="Z16" s="127">
        <f t="shared" si="6"/>
        <v>437.6</v>
      </c>
      <c r="AA16" s="127">
        <f t="shared" si="6"/>
        <v>556.9</v>
      </c>
      <c r="AB16" s="127">
        <f t="shared" si="6"/>
        <v>795.6</v>
      </c>
    </row>
    <row r="17" spans="1:28" x14ac:dyDescent="0.2">
      <c r="A17" s="128" t="s">
        <v>20</v>
      </c>
      <c r="B17" s="129" t="s">
        <v>26</v>
      </c>
      <c r="C17" s="121">
        <v>0</v>
      </c>
      <c r="D17" s="121">
        <v>0</v>
      </c>
      <c r="E17" s="130">
        <v>40.631999999999998</v>
      </c>
      <c r="F17" s="131">
        <v>0</v>
      </c>
      <c r="G17" s="130">
        <v>0</v>
      </c>
      <c r="H17" s="131">
        <v>0</v>
      </c>
      <c r="I17" s="120">
        <v>0</v>
      </c>
      <c r="J17" s="121">
        <f t="shared" si="2"/>
        <v>0</v>
      </c>
      <c r="K17" s="130">
        <v>0</v>
      </c>
      <c r="L17" s="131">
        <v>0</v>
      </c>
      <c r="M17" s="120">
        <v>0</v>
      </c>
      <c r="N17" s="121">
        <f t="shared" si="4"/>
        <v>0</v>
      </c>
      <c r="O17" s="130">
        <v>0</v>
      </c>
      <c r="P17" s="132">
        <f t="shared" si="8"/>
        <v>0</v>
      </c>
      <c r="Q17" s="132">
        <f t="shared" si="8"/>
        <v>0</v>
      </c>
      <c r="R17" s="132">
        <f t="shared" si="8"/>
        <v>0</v>
      </c>
      <c r="S17" s="132">
        <f t="shared" si="8"/>
        <v>0</v>
      </c>
      <c r="T17" s="132">
        <f t="shared" si="8"/>
        <v>0</v>
      </c>
      <c r="U17" s="132">
        <f t="shared" si="11"/>
        <v>0</v>
      </c>
      <c r="V17" s="132">
        <f t="shared" si="9"/>
        <v>0</v>
      </c>
      <c r="W17" s="132">
        <f t="shared" si="10"/>
        <v>0</v>
      </c>
      <c r="X17" s="132">
        <f t="shared" si="10"/>
        <v>0</v>
      </c>
      <c r="Y17" s="132">
        <f t="shared" si="10"/>
        <v>0</v>
      </c>
      <c r="Z17" s="127">
        <f t="shared" si="6"/>
        <v>0</v>
      </c>
      <c r="AA17" s="127">
        <f t="shared" si="6"/>
        <v>0</v>
      </c>
      <c r="AB17" s="127">
        <f t="shared" si="6"/>
        <v>0</v>
      </c>
    </row>
    <row r="18" spans="1:28" x14ac:dyDescent="0.2">
      <c r="A18" s="128" t="s">
        <v>21</v>
      </c>
      <c r="B18" s="129" t="s">
        <v>27</v>
      </c>
      <c r="C18" s="121">
        <v>0</v>
      </c>
      <c r="D18" s="121">
        <v>0</v>
      </c>
      <c r="E18" s="130">
        <v>40.631999999999998</v>
      </c>
      <c r="F18" s="131">
        <v>0</v>
      </c>
      <c r="G18" s="130">
        <v>0</v>
      </c>
      <c r="H18" s="131">
        <v>0</v>
      </c>
      <c r="I18" s="120">
        <v>0</v>
      </c>
      <c r="J18" s="121">
        <f t="shared" si="2"/>
        <v>0</v>
      </c>
      <c r="K18" s="130">
        <v>0</v>
      </c>
      <c r="L18" s="131">
        <v>0</v>
      </c>
      <c r="M18" s="120">
        <v>0</v>
      </c>
      <c r="N18" s="121">
        <f t="shared" si="4"/>
        <v>0</v>
      </c>
      <c r="O18" s="130">
        <v>0</v>
      </c>
      <c r="P18" s="132">
        <f t="shared" si="8"/>
        <v>0</v>
      </c>
      <c r="Q18" s="132">
        <f t="shared" si="8"/>
        <v>0</v>
      </c>
      <c r="R18" s="132">
        <f t="shared" si="8"/>
        <v>0</v>
      </c>
      <c r="S18" s="132">
        <f t="shared" si="8"/>
        <v>0</v>
      </c>
      <c r="T18" s="132">
        <f t="shared" si="8"/>
        <v>0</v>
      </c>
      <c r="U18" s="132">
        <f t="shared" si="11"/>
        <v>0</v>
      </c>
      <c r="V18" s="132">
        <f t="shared" si="9"/>
        <v>0</v>
      </c>
      <c r="W18" s="132">
        <f t="shared" si="10"/>
        <v>0</v>
      </c>
      <c r="X18" s="132">
        <f t="shared" si="10"/>
        <v>0</v>
      </c>
      <c r="Y18" s="132">
        <f t="shared" si="10"/>
        <v>0</v>
      </c>
      <c r="Z18" s="127">
        <f t="shared" si="6"/>
        <v>0</v>
      </c>
      <c r="AA18" s="127">
        <f t="shared" si="6"/>
        <v>0</v>
      </c>
      <c r="AB18" s="127">
        <f t="shared" si="6"/>
        <v>0</v>
      </c>
    </row>
    <row r="19" spans="1:28" x14ac:dyDescent="0.2">
      <c r="A19" s="128" t="s">
        <v>22</v>
      </c>
      <c r="B19" s="129" t="s">
        <v>102</v>
      </c>
      <c r="C19" s="121">
        <v>15</v>
      </c>
      <c r="D19" s="121">
        <f t="shared" ref="D19:D25" si="12">ROUND(E19*C19,1)</f>
        <v>609.5</v>
      </c>
      <c r="E19" s="130">
        <v>40.631999999999998</v>
      </c>
      <c r="F19" s="131">
        <v>326.8</v>
      </c>
      <c r="G19" s="130">
        <f t="shared" si="7"/>
        <v>21.786666666666669</v>
      </c>
      <c r="H19" s="131">
        <v>317.8</v>
      </c>
      <c r="I19" s="120">
        <f t="shared" ref="I19:I25" si="13">H19/C19</f>
        <v>21.186666666666667</v>
      </c>
      <c r="J19" s="121">
        <f t="shared" si="2"/>
        <v>322.60000000000002</v>
      </c>
      <c r="K19" s="120">
        <v>21.505354799111998</v>
      </c>
      <c r="L19" s="131">
        <v>317.60000000000002</v>
      </c>
      <c r="M19" s="120">
        <f t="shared" si="3"/>
        <v>21.173333333333336</v>
      </c>
      <c r="N19" s="121">
        <f t="shared" si="4"/>
        <v>507</v>
      </c>
      <c r="O19" s="130">
        <f t="shared" ref="O19:O24" si="14">507/C19</f>
        <v>33.799999999999997</v>
      </c>
      <c r="P19" s="132">
        <f t="shared" si="8"/>
        <v>359.5</v>
      </c>
      <c r="Q19" s="132">
        <f t="shared" si="8"/>
        <v>441.2</v>
      </c>
      <c r="R19" s="132">
        <f t="shared" si="8"/>
        <v>490.2</v>
      </c>
      <c r="S19" s="132">
        <f t="shared" si="8"/>
        <v>653.6</v>
      </c>
      <c r="T19" s="132">
        <f t="shared" si="8"/>
        <v>702.6</v>
      </c>
      <c r="U19" s="132">
        <f t="shared" si="11"/>
        <v>435.4</v>
      </c>
      <c r="V19" s="132">
        <v>0</v>
      </c>
      <c r="W19" s="132">
        <f t="shared" si="10"/>
        <v>467.2</v>
      </c>
      <c r="X19" s="132">
        <f t="shared" si="10"/>
        <v>689.6</v>
      </c>
      <c r="Y19" s="132">
        <f t="shared" si="10"/>
        <v>953.4</v>
      </c>
      <c r="Z19" s="127">
        <f t="shared" si="6"/>
        <v>532.29999999999995</v>
      </c>
      <c r="AA19" s="127">
        <f t="shared" si="6"/>
        <v>677.5</v>
      </c>
      <c r="AB19" s="127">
        <f t="shared" si="6"/>
        <v>967.8</v>
      </c>
    </row>
    <row r="20" spans="1:28" x14ac:dyDescent="0.2">
      <c r="A20" s="128" t="s">
        <v>23</v>
      </c>
      <c r="B20" s="129" t="s">
        <v>102</v>
      </c>
      <c r="C20" s="121">
        <v>30</v>
      </c>
      <c r="D20" s="121">
        <f t="shared" si="12"/>
        <v>1219</v>
      </c>
      <c r="E20" s="130">
        <v>40.631999999999998</v>
      </c>
      <c r="F20" s="131">
        <v>326.8</v>
      </c>
      <c r="G20" s="130">
        <f t="shared" si="7"/>
        <v>10.893333333333334</v>
      </c>
      <c r="H20" s="131">
        <v>317.8</v>
      </c>
      <c r="I20" s="120">
        <f t="shared" si="13"/>
        <v>10.593333333333334</v>
      </c>
      <c r="J20" s="121">
        <f t="shared" si="2"/>
        <v>322.60000000000002</v>
      </c>
      <c r="K20" s="120">
        <v>10.752677399555999</v>
      </c>
      <c r="L20" s="131">
        <v>317.60000000000002</v>
      </c>
      <c r="M20" s="120">
        <f t="shared" si="3"/>
        <v>10.586666666666668</v>
      </c>
      <c r="N20" s="121">
        <f t="shared" si="4"/>
        <v>507</v>
      </c>
      <c r="O20" s="130">
        <f t="shared" si="14"/>
        <v>16.899999999999999</v>
      </c>
      <c r="P20" s="132">
        <f t="shared" si="8"/>
        <v>359.5</v>
      </c>
      <c r="Q20" s="132">
        <f t="shared" si="8"/>
        <v>441.2</v>
      </c>
      <c r="R20" s="132">
        <f t="shared" si="8"/>
        <v>490.2</v>
      </c>
      <c r="S20" s="132">
        <f t="shared" si="8"/>
        <v>653.6</v>
      </c>
      <c r="T20" s="132">
        <f t="shared" si="8"/>
        <v>702.6</v>
      </c>
      <c r="U20" s="132">
        <f t="shared" si="11"/>
        <v>435.4</v>
      </c>
      <c r="V20" s="132">
        <v>0</v>
      </c>
      <c r="W20" s="132">
        <f t="shared" si="10"/>
        <v>467.2</v>
      </c>
      <c r="X20" s="132">
        <f t="shared" si="10"/>
        <v>689.6</v>
      </c>
      <c r="Y20" s="132">
        <f t="shared" si="10"/>
        <v>953.4</v>
      </c>
      <c r="Z20" s="127">
        <f t="shared" si="6"/>
        <v>532.29999999999995</v>
      </c>
      <c r="AA20" s="127">
        <f t="shared" si="6"/>
        <v>677.5</v>
      </c>
      <c r="AB20" s="127">
        <f t="shared" si="6"/>
        <v>967.8</v>
      </c>
    </row>
    <row r="21" spans="1:28" x14ac:dyDescent="0.2">
      <c r="A21" s="128" t="s">
        <v>24</v>
      </c>
      <c r="B21" s="129" t="s">
        <v>102</v>
      </c>
      <c r="C21" s="121">
        <v>45</v>
      </c>
      <c r="D21" s="121">
        <f t="shared" si="12"/>
        <v>1828.4</v>
      </c>
      <c r="E21" s="130">
        <v>40.631999999999998</v>
      </c>
      <c r="F21" s="131">
        <v>326.8</v>
      </c>
      <c r="G21" s="130">
        <f t="shared" si="7"/>
        <v>7.2622222222222224</v>
      </c>
      <c r="H21" s="131">
        <v>317.8</v>
      </c>
      <c r="I21" s="120">
        <f t="shared" si="13"/>
        <v>7.0622222222222222</v>
      </c>
      <c r="J21" s="121">
        <f t="shared" si="2"/>
        <v>322.60000000000002</v>
      </c>
      <c r="K21" s="120">
        <v>7.1684515997040004</v>
      </c>
      <c r="L21" s="131">
        <v>317.60000000000002</v>
      </c>
      <c r="M21" s="120">
        <f t="shared" si="3"/>
        <v>7.0577777777777779</v>
      </c>
      <c r="N21" s="121">
        <f t="shared" si="4"/>
        <v>507</v>
      </c>
      <c r="O21" s="130">
        <f t="shared" si="14"/>
        <v>11.266666666666667</v>
      </c>
      <c r="P21" s="132">
        <f t="shared" si="8"/>
        <v>359.5</v>
      </c>
      <c r="Q21" s="132">
        <f t="shared" si="8"/>
        <v>441.2</v>
      </c>
      <c r="R21" s="132">
        <f t="shared" si="8"/>
        <v>490.2</v>
      </c>
      <c r="S21" s="132">
        <f t="shared" si="8"/>
        <v>653.6</v>
      </c>
      <c r="T21" s="132">
        <f t="shared" si="8"/>
        <v>702.6</v>
      </c>
      <c r="U21" s="132">
        <f t="shared" si="11"/>
        <v>435.4</v>
      </c>
      <c r="V21" s="132">
        <v>0</v>
      </c>
      <c r="W21" s="132">
        <f t="shared" si="10"/>
        <v>467.2</v>
      </c>
      <c r="X21" s="132">
        <f t="shared" si="10"/>
        <v>689.6</v>
      </c>
      <c r="Y21" s="132">
        <f t="shared" si="10"/>
        <v>953.4</v>
      </c>
      <c r="Z21" s="127">
        <f t="shared" si="6"/>
        <v>532.29999999999995</v>
      </c>
      <c r="AA21" s="127">
        <f t="shared" si="6"/>
        <v>677.5</v>
      </c>
      <c r="AB21" s="127">
        <f t="shared" si="6"/>
        <v>967.8</v>
      </c>
    </row>
    <row r="22" spans="1:28" x14ac:dyDescent="0.2">
      <c r="A22" s="128" t="s">
        <v>17</v>
      </c>
      <c r="B22" s="129" t="s">
        <v>101</v>
      </c>
      <c r="C22" s="121">
        <v>15</v>
      </c>
      <c r="D22" s="121">
        <f t="shared" si="12"/>
        <v>609.5</v>
      </c>
      <c r="E22" s="130">
        <v>40.631999999999998</v>
      </c>
      <c r="F22" s="131">
        <v>326.8</v>
      </c>
      <c r="G22" s="130">
        <f t="shared" si="7"/>
        <v>21.786666666666669</v>
      </c>
      <c r="H22" s="131">
        <v>357.6</v>
      </c>
      <c r="I22" s="120">
        <f t="shared" si="13"/>
        <v>23.84</v>
      </c>
      <c r="J22" s="121">
        <f t="shared" si="2"/>
        <v>322.60000000000002</v>
      </c>
      <c r="K22" s="120">
        <v>21.505354799111998</v>
      </c>
      <c r="L22" s="131">
        <v>317.60000000000002</v>
      </c>
      <c r="M22" s="120">
        <f t="shared" si="3"/>
        <v>21.173333333333336</v>
      </c>
      <c r="N22" s="121">
        <f t="shared" si="4"/>
        <v>507</v>
      </c>
      <c r="O22" s="130">
        <f t="shared" si="14"/>
        <v>33.799999999999997</v>
      </c>
      <c r="P22" s="132">
        <f t="shared" si="8"/>
        <v>359.5</v>
      </c>
      <c r="Q22" s="132">
        <f t="shared" si="8"/>
        <v>441.2</v>
      </c>
      <c r="R22" s="132">
        <f t="shared" si="8"/>
        <v>490.2</v>
      </c>
      <c r="S22" s="132">
        <f t="shared" si="8"/>
        <v>653.6</v>
      </c>
      <c r="T22" s="132">
        <f t="shared" si="8"/>
        <v>702.6</v>
      </c>
      <c r="U22" s="132">
        <v>0</v>
      </c>
      <c r="V22" s="132">
        <f t="shared" ref="V22:V24" si="15">ROUND($C22*$I22*V$6,1)</f>
        <v>579.29999999999995</v>
      </c>
      <c r="W22" s="132">
        <f t="shared" si="10"/>
        <v>525.70000000000005</v>
      </c>
      <c r="X22" s="132">
        <f t="shared" si="10"/>
        <v>776</v>
      </c>
      <c r="Y22" s="132">
        <f t="shared" si="10"/>
        <v>1072.8</v>
      </c>
      <c r="Z22" s="127">
        <f t="shared" si="6"/>
        <v>532.29999999999995</v>
      </c>
      <c r="AA22" s="127">
        <f t="shared" si="6"/>
        <v>677.5</v>
      </c>
      <c r="AB22" s="127">
        <f t="shared" si="6"/>
        <v>967.8</v>
      </c>
    </row>
    <row r="23" spans="1:28" x14ac:dyDescent="0.2">
      <c r="A23" s="128" t="s">
        <v>18</v>
      </c>
      <c r="B23" s="129" t="s">
        <v>101</v>
      </c>
      <c r="C23" s="121">
        <v>30</v>
      </c>
      <c r="D23" s="121">
        <f t="shared" si="12"/>
        <v>1219</v>
      </c>
      <c r="E23" s="130">
        <v>40.631999999999998</v>
      </c>
      <c r="F23" s="131">
        <v>326.8</v>
      </c>
      <c r="G23" s="130">
        <f t="shared" si="7"/>
        <v>10.893333333333334</v>
      </c>
      <c r="H23" s="131">
        <v>357.6</v>
      </c>
      <c r="I23" s="120">
        <f t="shared" si="13"/>
        <v>11.92</v>
      </c>
      <c r="J23" s="121">
        <f t="shared" si="2"/>
        <v>322.60000000000002</v>
      </c>
      <c r="K23" s="120">
        <v>10.752677399555999</v>
      </c>
      <c r="L23" s="131">
        <v>317.60000000000002</v>
      </c>
      <c r="M23" s="120">
        <f t="shared" si="3"/>
        <v>10.586666666666668</v>
      </c>
      <c r="N23" s="121">
        <f t="shared" si="4"/>
        <v>507</v>
      </c>
      <c r="O23" s="130">
        <f t="shared" si="14"/>
        <v>16.899999999999999</v>
      </c>
      <c r="P23" s="132">
        <f t="shared" si="8"/>
        <v>359.5</v>
      </c>
      <c r="Q23" s="132">
        <f t="shared" si="8"/>
        <v>441.2</v>
      </c>
      <c r="R23" s="132">
        <f t="shared" si="8"/>
        <v>490.2</v>
      </c>
      <c r="S23" s="132">
        <f t="shared" si="8"/>
        <v>653.6</v>
      </c>
      <c r="T23" s="132">
        <f t="shared" si="8"/>
        <v>702.6</v>
      </c>
      <c r="U23" s="132">
        <v>0</v>
      </c>
      <c r="V23" s="132">
        <f t="shared" si="15"/>
        <v>579.29999999999995</v>
      </c>
      <c r="W23" s="132">
        <f t="shared" si="10"/>
        <v>525.70000000000005</v>
      </c>
      <c r="X23" s="132">
        <f t="shared" si="10"/>
        <v>776</v>
      </c>
      <c r="Y23" s="132">
        <f t="shared" si="10"/>
        <v>1072.8</v>
      </c>
      <c r="Z23" s="127">
        <f t="shared" si="6"/>
        <v>532.29999999999995</v>
      </c>
      <c r="AA23" s="127">
        <f t="shared" si="6"/>
        <v>677.5</v>
      </c>
      <c r="AB23" s="127">
        <f t="shared" si="6"/>
        <v>967.8</v>
      </c>
    </row>
    <row r="24" spans="1:28" x14ac:dyDescent="0.2">
      <c r="A24" s="128" t="s">
        <v>19</v>
      </c>
      <c r="B24" s="129" t="s">
        <v>101</v>
      </c>
      <c r="C24" s="121">
        <v>45</v>
      </c>
      <c r="D24" s="121">
        <f t="shared" si="12"/>
        <v>1828.4</v>
      </c>
      <c r="E24" s="130">
        <v>40.631999999999998</v>
      </c>
      <c r="F24" s="131">
        <v>326.8</v>
      </c>
      <c r="G24" s="130">
        <f t="shared" si="7"/>
        <v>7.2622222222222224</v>
      </c>
      <c r="H24" s="131">
        <v>357.6</v>
      </c>
      <c r="I24" s="120">
        <f t="shared" si="13"/>
        <v>7.9466666666666672</v>
      </c>
      <c r="J24" s="121">
        <f t="shared" si="2"/>
        <v>322.60000000000002</v>
      </c>
      <c r="K24" s="120">
        <v>7.1684515997040004</v>
      </c>
      <c r="L24" s="131">
        <v>317.60000000000002</v>
      </c>
      <c r="M24" s="120">
        <f t="shared" si="3"/>
        <v>7.0577777777777779</v>
      </c>
      <c r="N24" s="121">
        <f t="shared" si="4"/>
        <v>507</v>
      </c>
      <c r="O24" s="130">
        <f t="shared" si="14"/>
        <v>11.266666666666667</v>
      </c>
      <c r="P24" s="132">
        <f t="shared" si="8"/>
        <v>359.5</v>
      </c>
      <c r="Q24" s="132">
        <f t="shared" si="8"/>
        <v>441.2</v>
      </c>
      <c r="R24" s="132">
        <f t="shared" si="8"/>
        <v>490.2</v>
      </c>
      <c r="S24" s="132">
        <f t="shared" si="8"/>
        <v>653.6</v>
      </c>
      <c r="T24" s="132">
        <f t="shared" si="8"/>
        <v>702.6</v>
      </c>
      <c r="U24" s="132">
        <v>0</v>
      </c>
      <c r="V24" s="132">
        <f t="shared" si="15"/>
        <v>579.29999999999995</v>
      </c>
      <c r="W24" s="132">
        <f t="shared" si="10"/>
        <v>525.70000000000005</v>
      </c>
      <c r="X24" s="132">
        <f t="shared" si="10"/>
        <v>776</v>
      </c>
      <c r="Y24" s="132">
        <f t="shared" si="10"/>
        <v>1072.8</v>
      </c>
      <c r="Z24" s="127">
        <f t="shared" si="6"/>
        <v>532.29999999999995</v>
      </c>
      <c r="AA24" s="127">
        <f t="shared" si="6"/>
        <v>677.5</v>
      </c>
      <c r="AB24" s="127">
        <f t="shared" si="6"/>
        <v>967.8</v>
      </c>
    </row>
    <row r="25" spans="1:28" x14ac:dyDescent="0.2">
      <c r="A25" s="128" t="s">
        <v>15</v>
      </c>
      <c r="B25" s="133" t="s">
        <v>16</v>
      </c>
      <c r="C25" s="121">
        <v>21.43</v>
      </c>
      <c r="D25" s="121">
        <f t="shared" si="12"/>
        <v>870.7</v>
      </c>
      <c r="E25" s="130">
        <v>40.631999999999998</v>
      </c>
      <c r="F25" s="131">
        <v>412.2</v>
      </c>
      <c r="G25" s="130">
        <f t="shared" si="7"/>
        <v>19.234717685487634</v>
      </c>
      <c r="H25" s="131">
        <v>400.3</v>
      </c>
      <c r="I25" s="120">
        <f t="shared" si="13"/>
        <v>18.679421371908539</v>
      </c>
      <c r="J25" s="121">
        <f t="shared" si="2"/>
        <v>405.9</v>
      </c>
      <c r="K25" s="130">
        <v>18.940000000000001</v>
      </c>
      <c r="L25" s="131">
        <v>361.5</v>
      </c>
      <c r="M25" s="120">
        <f t="shared" si="3"/>
        <v>16.868875408306113</v>
      </c>
      <c r="N25" s="121">
        <f t="shared" si="4"/>
        <v>417.9</v>
      </c>
      <c r="O25" s="130">
        <v>19.503</v>
      </c>
      <c r="P25" s="132">
        <f t="shared" si="8"/>
        <v>453.4</v>
      </c>
      <c r="Q25" s="132">
        <f t="shared" si="8"/>
        <v>556.5</v>
      </c>
      <c r="R25" s="132">
        <f t="shared" si="8"/>
        <v>618.29999999999995</v>
      </c>
      <c r="S25" s="132">
        <f t="shared" si="8"/>
        <v>824.4</v>
      </c>
      <c r="T25" s="132">
        <f t="shared" si="8"/>
        <v>886.2</v>
      </c>
      <c r="U25" s="132">
        <f>H25</f>
        <v>400.3</v>
      </c>
      <c r="V25" s="132">
        <f>U25</f>
        <v>400.3</v>
      </c>
      <c r="W25" s="132">
        <f>V25</f>
        <v>400.3</v>
      </c>
      <c r="X25" s="132">
        <f>W25</f>
        <v>400.3</v>
      </c>
      <c r="Y25" s="132">
        <f>X25</f>
        <v>400.3</v>
      </c>
      <c r="Z25" s="127">
        <f t="shared" si="6"/>
        <v>669.7</v>
      </c>
      <c r="AA25" s="127">
        <f t="shared" si="6"/>
        <v>852.4</v>
      </c>
      <c r="AB25" s="127">
        <f t="shared" si="6"/>
        <v>1217.7</v>
      </c>
    </row>
    <row r="26" spans="1:28" x14ac:dyDescent="0.2">
      <c r="A26" s="134"/>
      <c r="B26" s="135"/>
      <c r="C26" s="136"/>
      <c r="D26" s="136"/>
      <c r="E26" s="137"/>
      <c r="F26" s="136"/>
      <c r="G26" s="137"/>
      <c r="H26" s="136"/>
      <c r="I26" s="137"/>
      <c r="J26" s="138"/>
      <c r="K26" s="137"/>
      <c r="L26" s="136"/>
      <c r="M26" s="137"/>
      <c r="N26" s="136"/>
      <c r="O26" s="137"/>
      <c r="P26" s="139"/>
      <c r="Q26" s="139"/>
      <c r="R26" s="139"/>
      <c r="S26" s="139"/>
      <c r="T26" s="139"/>
      <c r="U26" s="140"/>
      <c r="V26" s="140"/>
      <c r="W26" s="140"/>
      <c r="X26" s="140"/>
      <c r="Y26" s="140"/>
      <c r="Z26" s="139"/>
      <c r="AA26" s="139"/>
      <c r="AB26" s="139"/>
    </row>
    <row r="27" spans="1:28" x14ac:dyDescent="0.2">
      <c r="A27" s="96"/>
      <c r="B27" s="97" t="s">
        <v>28</v>
      </c>
      <c r="C27" s="98"/>
      <c r="D27" s="99"/>
      <c r="E27" s="100"/>
      <c r="F27" s="99"/>
      <c r="G27" s="100"/>
      <c r="H27" s="101"/>
      <c r="I27" s="100"/>
      <c r="J27" s="101"/>
      <c r="K27" s="100"/>
      <c r="L27" s="99"/>
      <c r="M27" s="99"/>
      <c r="N27" s="100"/>
      <c r="O27" s="100"/>
      <c r="P27" s="100"/>
      <c r="Q27" s="100"/>
      <c r="R27" s="100"/>
      <c r="S27" s="100"/>
      <c r="T27" s="100"/>
      <c r="U27" s="102"/>
      <c r="V27" s="103"/>
      <c r="W27" s="103"/>
      <c r="X27" s="103"/>
      <c r="Y27" s="103"/>
      <c r="Z27" s="99"/>
      <c r="AA27" s="99"/>
      <c r="AB27" s="104"/>
    </row>
    <row r="28" spans="1:28" x14ac:dyDescent="0.2">
      <c r="A28" s="141"/>
      <c r="B28" s="142"/>
      <c r="C28" s="143"/>
      <c r="D28" s="110"/>
      <c r="E28" s="144"/>
      <c r="F28" s="110"/>
      <c r="G28" s="144"/>
      <c r="H28" s="110"/>
      <c r="I28" s="144"/>
      <c r="J28" s="145"/>
      <c r="K28" s="144"/>
      <c r="L28" s="110"/>
      <c r="M28" s="144"/>
      <c r="N28" s="110"/>
      <c r="O28" s="144"/>
      <c r="P28" s="146"/>
      <c r="Q28" s="146"/>
      <c r="R28" s="146"/>
      <c r="S28" s="146"/>
      <c r="T28" s="146"/>
      <c r="U28" s="147"/>
      <c r="V28" s="147"/>
      <c r="W28" s="147"/>
      <c r="X28" s="147"/>
      <c r="Y28" s="147"/>
      <c r="Z28" s="146"/>
      <c r="AA28" s="146"/>
      <c r="AB28" s="146"/>
    </row>
    <row r="29" spans="1:28" s="149" customFormat="1" ht="14.25" customHeight="1" x14ac:dyDescent="0.2">
      <c r="A29" s="148" t="s">
        <v>29</v>
      </c>
      <c r="B29" s="129" t="s">
        <v>30</v>
      </c>
      <c r="C29" s="121">
        <v>7</v>
      </c>
      <c r="D29" s="121">
        <f t="shared" ref="D29:D60" si="16">ROUND(E29*C29,1)</f>
        <v>284.39999999999998</v>
      </c>
      <c r="E29" s="130">
        <v>40.631999999999998</v>
      </c>
      <c r="F29" s="131">
        <f>G29*C29</f>
        <v>83.355999999999995</v>
      </c>
      <c r="G29" s="130">
        <v>11.907999999999999</v>
      </c>
      <c r="H29" s="121">
        <f t="shared" ref="H29:H71" si="17">ROUND(I29*C29,1)</f>
        <v>80.900000000000006</v>
      </c>
      <c r="I29" s="130">
        <v>11.563000000000001</v>
      </c>
      <c r="J29" s="121">
        <f t="shared" ref="J29:J60" si="18">ROUND(K29*C29,1)</f>
        <v>82</v>
      </c>
      <c r="K29" s="130">
        <v>11.71</v>
      </c>
      <c r="L29" s="121">
        <f t="shared" ref="L29:L60" si="19">ROUND(M29*C29,1)</f>
        <v>83.1</v>
      </c>
      <c r="M29" s="130">
        <v>11.869</v>
      </c>
      <c r="N29" s="121">
        <f t="shared" ref="N29:N60" si="20">ROUND(O29*C29,1)</f>
        <v>84.5</v>
      </c>
      <c r="O29" s="130">
        <v>12.077999999999999</v>
      </c>
      <c r="P29" s="132">
        <f>ROUND($C29*$G29*P$6,1)</f>
        <v>91.7</v>
      </c>
      <c r="Q29" s="132">
        <f t="shared" ref="Q29:T44" si="21">ROUND($C29*$G29*Q$6,1)</f>
        <v>112.5</v>
      </c>
      <c r="R29" s="132">
        <f t="shared" si="21"/>
        <v>125</v>
      </c>
      <c r="S29" s="132">
        <f t="shared" si="21"/>
        <v>166.7</v>
      </c>
      <c r="T29" s="132">
        <f t="shared" si="21"/>
        <v>179.2</v>
      </c>
      <c r="U29" s="132">
        <f t="shared" ref="U29:V78" si="22">ROUND($C29*$I29*U$6,1)</f>
        <v>110.9</v>
      </c>
      <c r="V29" s="132">
        <f t="shared" si="22"/>
        <v>131.1</v>
      </c>
      <c r="W29" s="132">
        <f t="shared" ref="W29:Y48" si="23">ROUND($C29*$I29*W$6,1)</f>
        <v>119</v>
      </c>
      <c r="X29" s="132">
        <f t="shared" si="23"/>
        <v>175.6</v>
      </c>
      <c r="Y29" s="132">
        <f t="shared" si="23"/>
        <v>242.8</v>
      </c>
      <c r="Z29" s="127">
        <f t="shared" ref="Z29:AB48" si="24">ROUND($J29*Z$6,1)</f>
        <v>135.30000000000001</v>
      </c>
      <c r="AA29" s="127">
        <f t="shared" si="24"/>
        <v>172.2</v>
      </c>
      <c r="AB29" s="127">
        <f t="shared" si="24"/>
        <v>246</v>
      </c>
    </row>
    <row r="30" spans="1:28" s="149" customFormat="1" x14ac:dyDescent="0.2">
      <c r="A30" s="150" t="s">
        <v>31</v>
      </c>
      <c r="B30" s="129" t="s">
        <v>32</v>
      </c>
      <c r="C30" s="123">
        <v>7</v>
      </c>
      <c r="D30" s="121">
        <f t="shared" si="16"/>
        <v>284.39999999999998</v>
      </c>
      <c r="E30" s="130">
        <v>40.631999999999998</v>
      </c>
      <c r="F30" s="131">
        <f t="shared" ref="F30:F71" si="25">G30*C30</f>
        <v>83.355999999999995</v>
      </c>
      <c r="G30" s="130">
        <v>11.907999999999999</v>
      </c>
      <c r="H30" s="121">
        <f t="shared" si="17"/>
        <v>80.900000000000006</v>
      </c>
      <c r="I30" s="130">
        <v>11.563000000000001</v>
      </c>
      <c r="J30" s="121">
        <f t="shared" si="18"/>
        <v>82</v>
      </c>
      <c r="K30" s="130">
        <v>11.71</v>
      </c>
      <c r="L30" s="121">
        <f t="shared" si="19"/>
        <v>83.1</v>
      </c>
      <c r="M30" s="130">
        <v>11.869</v>
      </c>
      <c r="N30" s="121">
        <f t="shared" si="20"/>
        <v>84.5</v>
      </c>
      <c r="O30" s="130">
        <v>12.077999999999999</v>
      </c>
      <c r="P30" s="132">
        <f t="shared" ref="P30:T61" si="26">ROUND($C30*$G30*P$6,1)</f>
        <v>91.7</v>
      </c>
      <c r="Q30" s="132">
        <f t="shared" si="21"/>
        <v>112.5</v>
      </c>
      <c r="R30" s="132">
        <f t="shared" si="21"/>
        <v>125</v>
      </c>
      <c r="S30" s="132">
        <f t="shared" si="21"/>
        <v>166.7</v>
      </c>
      <c r="T30" s="132">
        <f t="shared" si="21"/>
        <v>179.2</v>
      </c>
      <c r="U30" s="132">
        <f t="shared" si="22"/>
        <v>110.9</v>
      </c>
      <c r="V30" s="132">
        <f t="shared" si="22"/>
        <v>131.1</v>
      </c>
      <c r="W30" s="132">
        <f t="shared" si="23"/>
        <v>119</v>
      </c>
      <c r="X30" s="132">
        <f t="shared" si="23"/>
        <v>175.6</v>
      </c>
      <c r="Y30" s="132">
        <f t="shared" si="23"/>
        <v>242.8</v>
      </c>
      <c r="Z30" s="127">
        <f t="shared" si="24"/>
        <v>135.30000000000001</v>
      </c>
      <c r="AA30" s="127">
        <f t="shared" si="24"/>
        <v>172.2</v>
      </c>
      <c r="AB30" s="127">
        <f t="shared" si="24"/>
        <v>246</v>
      </c>
    </row>
    <row r="31" spans="1:28" s="149" customFormat="1" x14ac:dyDescent="0.2">
      <c r="A31" s="150" t="s">
        <v>33</v>
      </c>
      <c r="B31" s="151" t="s">
        <v>34</v>
      </c>
      <c r="C31" s="123">
        <v>7</v>
      </c>
      <c r="D31" s="121">
        <f t="shared" si="16"/>
        <v>284.39999999999998</v>
      </c>
      <c r="E31" s="130">
        <v>40.631999999999998</v>
      </c>
      <c r="F31" s="131">
        <f t="shared" si="25"/>
        <v>83.355999999999995</v>
      </c>
      <c r="G31" s="130">
        <v>11.907999999999999</v>
      </c>
      <c r="H31" s="121">
        <f t="shared" si="17"/>
        <v>80.900000000000006</v>
      </c>
      <c r="I31" s="130">
        <v>11.563000000000001</v>
      </c>
      <c r="J31" s="121">
        <f t="shared" si="18"/>
        <v>82</v>
      </c>
      <c r="K31" s="130">
        <v>11.71</v>
      </c>
      <c r="L31" s="121">
        <f t="shared" si="19"/>
        <v>83.1</v>
      </c>
      <c r="M31" s="130">
        <v>11.869</v>
      </c>
      <c r="N31" s="121">
        <f t="shared" si="20"/>
        <v>84.5</v>
      </c>
      <c r="O31" s="130">
        <v>12.077999999999999</v>
      </c>
      <c r="P31" s="132">
        <f t="shared" si="26"/>
        <v>91.7</v>
      </c>
      <c r="Q31" s="132">
        <f t="shared" si="21"/>
        <v>112.5</v>
      </c>
      <c r="R31" s="132">
        <f t="shared" si="21"/>
        <v>125</v>
      </c>
      <c r="S31" s="132">
        <f t="shared" si="21"/>
        <v>166.7</v>
      </c>
      <c r="T31" s="132">
        <f t="shared" si="21"/>
        <v>179.2</v>
      </c>
      <c r="U31" s="132">
        <f t="shared" si="22"/>
        <v>110.9</v>
      </c>
      <c r="V31" s="132">
        <f t="shared" si="22"/>
        <v>131.1</v>
      </c>
      <c r="W31" s="132">
        <f t="shared" si="23"/>
        <v>119</v>
      </c>
      <c r="X31" s="132">
        <f t="shared" si="23"/>
        <v>175.6</v>
      </c>
      <c r="Y31" s="132">
        <f t="shared" si="23"/>
        <v>242.8</v>
      </c>
      <c r="Z31" s="127">
        <f t="shared" si="24"/>
        <v>135.30000000000001</v>
      </c>
      <c r="AA31" s="127">
        <f t="shared" si="24"/>
        <v>172.2</v>
      </c>
      <c r="AB31" s="127">
        <f t="shared" si="24"/>
        <v>246</v>
      </c>
    </row>
    <row r="32" spans="1:28" s="149" customFormat="1" x14ac:dyDescent="0.2">
      <c r="A32" s="152" t="s">
        <v>123</v>
      </c>
      <c r="B32" s="129" t="s">
        <v>35</v>
      </c>
      <c r="C32" s="121">
        <v>11.68</v>
      </c>
      <c r="D32" s="153">
        <f t="shared" si="16"/>
        <v>138.6</v>
      </c>
      <c r="E32" s="154">
        <f>M32</f>
        <v>11.869</v>
      </c>
      <c r="F32" s="131">
        <f t="shared" si="25"/>
        <v>139.08543999999998</v>
      </c>
      <c r="G32" s="130">
        <v>11.907999999999999</v>
      </c>
      <c r="H32" s="121">
        <f t="shared" si="17"/>
        <v>135.1</v>
      </c>
      <c r="I32" s="130">
        <v>11.563000000000001</v>
      </c>
      <c r="J32" s="121">
        <f t="shared" si="18"/>
        <v>136.80000000000001</v>
      </c>
      <c r="K32" s="130">
        <v>11.71</v>
      </c>
      <c r="L32" s="121">
        <f t="shared" si="19"/>
        <v>138.6</v>
      </c>
      <c r="M32" s="130">
        <v>11.869</v>
      </c>
      <c r="N32" s="121">
        <f t="shared" si="20"/>
        <v>141.1</v>
      </c>
      <c r="O32" s="130">
        <v>12.077999999999999</v>
      </c>
      <c r="P32" s="132">
        <f t="shared" si="26"/>
        <v>153</v>
      </c>
      <c r="Q32" s="132">
        <f t="shared" si="21"/>
        <v>187.8</v>
      </c>
      <c r="R32" s="132">
        <f t="shared" si="21"/>
        <v>208.6</v>
      </c>
      <c r="S32" s="132">
        <f t="shared" si="21"/>
        <v>278.2</v>
      </c>
      <c r="T32" s="132">
        <f t="shared" si="21"/>
        <v>299</v>
      </c>
      <c r="U32" s="132">
        <f t="shared" si="22"/>
        <v>185</v>
      </c>
      <c r="V32" s="132">
        <f t="shared" si="22"/>
        <v>218.8</v>
      </c>
      <c r="W32" s="132">
        <f t="shared" si="23"/>
        <v>198.5</v>
      </c>
      <c r="X32" s="132">
        <f t="shared" si="23"/>
        <v>293.10000000000002</v>
      </c>
      <c r="Y32" s="132">
        <f t="shared" si="23"/>
        <v>405.2</v>
      </c>
      <c r="Z32" s="127">
        <f t="shared" si="24"/>
        <v>225.7</v>
      </c>
      <c r="AA32" s="127">
        <f t="shared" si="24"/>
        <v>287.3</v>
      </c>
      <c r="AB32" s="127">
        <f t="shared" si="24"/>
        <v>410.4</v>
      </c>
    </row>
    <row r="33" spans="1:28" s="149" customFormat="1" x14ac:dyDescent="0.2">
      <c r="A33" s="150" t="s">
        <v>36</v>
      </c>
      <c r="B33" s="129" t="s">
        <v>37</v>
      </c>
      <c r="C33" s="123">
        <v>12</v>
      </c>
      <c r="D33" s="121">
        <f t="shared" si="16"/>
        <v>487.6</v>
      </c>
      <c r="E33" s="130">
        <v>40.631999999999998</v>
      </c>
      <c r="F33" s="131">
        <f t="shared" si="25"/>
        <v>142.89599999999999</v>
      </c>
      <c r="G33" s="130">
        <v>11.907999999999999</v>
      </c>
      <c r="H33" s="121">
        <f t="shared" si="17"/>
        <v>138.80000000000001</v>
      </c>
      <c r="I33" s="130">
        <v>11.563000000000001</v>
      </c>
      <c r="J33" s="121">
        <f t="shared" si="18"/>
        <v>140.5</v>
      </c>
      <c r="K33" s="130">
        <v>11.71</v>
      </c>
      <c r="L33" s="121">
        <f t="shared" si="19"/>
        <v>142.4</v>
      </c>
      <c r="M33" s="130">
        <v>11.869</v>
      </c>
      <c r="N33" s="121">
        <f t="shared" si="20"/>
        <v>144.9</v>
      </c>
      <c r="O33" s="130">
        <v>12.077999999999999</v>
      </c>
      <c r="P33" s="132">
        <f t="shared" si="26"/>
        <v>157.19999999999999</v>
      </c>
      <c r="Q33" s="132">
        <f t="shared" si="21"/>
        <v>192.9</v>
      </c>
      <c r="R33" s="132">
        <f t="shared" si="21"/>
        <v>214.3</v>
      </c>
      <c r="S33" s="132">
        <f t="shared" si="21"/>
        <v>285.8</v>
      </c>
      <c r="T33" s="132">
        <f t="shared" si="21"/>
        <v>307.2</v>
      </c>
      <c r="U33" s="132">
        <f t="shared" si="22"/>
        <v>190.1</v>
      </c>
      <c r="V33" s="132">
        <f t="shared" si="22"/>
        <v>224.8</v>
      </c>
      <c r="W33" s="132">
        <f t="shared" si="23"/>
        <v>204</v>
      </c>
      <c r="X33" s="132">
        <f t="shared" si="23"/>
        <v>301.10000000000002</v>
      </c>
      <c r="Y33" s="132">
        <f t="shared" si="23"/>
        <v>416.3</v>
      </c>
      <c r="Z33" s="127">
        <f t="shared" si="24"/>
        <v>231.8</v>
      </c>
      <c r="AA33" s="127">
        <f t="shared" si="24"/>
        <v>295.10000000000002</v>
      </c>
      <c r="AB33" s="127">
        <f t="shared" si="24"/>
        <v>421.5</v>
      </c>
    </row>
    <row r="34" spans="1:28" s="149" customFormat="1" x14ac:dyDescent="0.2">
      <c r="A34" s="150" t="s">
        <v>38</v>
      </c>
      <c r="B34" s="129" t="s">
        <v>39</v>
      </c>
      <c r="C34" s="121">
        <v>7</v>
      </c>
      <c r="D34" s="121">
        <f t="shared" si="16"/>
        <v>284.39999999999998</v>
      </c>
      <c r="E34" s="130">
        <v>40.631999999999998</v>
      </c>
      <c r="F34" s="131">
        <f t="shared" si="25"/>
        <v>83.355999999999995</v>
      </c>
      <c r="G34" s="130">
        <v>11.907999999999999</v>
      </c>
      <c r="H34" s="121">
        <f t="shared" si="17"/>
        <v>80.900000000000006</v>
      </c>
      <c r="I34" s="130">
        <v>11.563000000000001</v>
      </c>
      <c r="J34" s="121">
        <f t="shared" si="18"/>
        <v>82</v>
      </c>
      <c r="K34" s="130">
        <v>11.71</v>
      </c>
      <c r="L34" s="121">
        <f t="shared" si="19"/>
        <v>83.1</v>
      </c>
      <c r="M34" s="130">
        <v>11.869</v>
      </c>
      <c r="N34" s="121">
        <f t="shared" si="20"/>
        <v>84.5</v>
      </c>
      <c r="O34" s="130">
        <v>12.077999999999999</v>
      </c>
      <c r="P34" s="132">
        <f t="shared" si="26"/>
        <v>91.7</v>
      </c>
      <c r="Q34" s="132">
        <f t="shared" si="21"/>
        <v>112.5</v>
      </c>
      <c r="R34" s="132">
        <f t="shared" si="21"/>
        <v>125</v>
      </c>
      <c r="S34" s="132">
        <f t="shared" si="21"/>
        <v>166.7</v>
      </c>
      <c r="T34" s="132">
        <f t="shared" si="21"/>
        <v>179.2</v>
      </c>
      <c r="U34" s="132">
        <f t="shared" si="22"/>
        <v>110.9</v>
      </c>
      <c r="V34" s="132">
        <f t="shared" si="22"/>
        <v>131.1</v>
      </c>
      <c r="W34" s="132">
        <f t="shared" si="23"/>
        <v>119</v>
      </c>
      <c r="X34" s="132">
        <f t="shared" si="23"/>
        <v>175.6</v>
      </c>
      <c r="Y34" s="132">
        <f t="shared" si="23"/>
        <v>242.8</v>
      </c>
      <c r="Z34" s="127">
        <f t="shared" si="24"/>
        <v>135.30000000000001</v>
      </c>
      <c r="AA34" s="127">
        <f t="shared" si="24"/>
        <v>172.2</v>
      </c>
      <c r="AB34" s="127">
        <f t="shared" si="24"/>
        <v>246</v>
      </c>
    </row>
    <row r="35" spans="1:28" s="149" customFormat="1" ht="28.15" customHeight="1" x14ac:dyDescent="0.2">
      <c r="A35" s="155" t="s">
        <v>124</v>
      </c>
      <c r="B35" s="129" t="s">
        <v>40</v>
      </c>
      <c r="C35" s="121">
        <v>74</v>
      </c>
      <c r="D35" s="156">
        <f t="shared" si="16"/>
        <v>878.3</v>
      </c>
      <c r="E35" s="154">
        <f>M35</f>
        <v>11.869</v>
      </c>
      <c r="F35" s="131">
        <f t="shared" si="25"/>
        <v>881.19200000000001</v>
      </c>
      <c r="G35" s="130">
        <v>11.907999999999999</v>
      </c>
      <c r="H35" s="121">
        <f t="shared" si="17"/>
        <v>855.7</v>
      </c>
      <c r="I35" s="130">
        <v>11.563000000000001</v>
      </c>
      <c r="J35" s="121">
        <f t="shared" si="18"/>
        <v>866.5</v>
      </c>
      <c r="K35" s="130">
        <v>11.71</v>
      </c>
      <c r="L35" s="121">
        <f t="shared" si="19"/>
        <v>878.3</v>
      </c>
      <c r="M35" s="130">
        <v>11.869</v>
      </c>
      <c r="N35" s="121">
        <f t="shared" si="20"/>
        <v>893.8</v>
      </c>
      <c r="O35" s="130">
        <v>12.077999999999999</v>
      </c>
      <c r="P35" s="132">
        <f t="shared" si="26"/>
        <v>969.3</v>
      </c>
      <c r="Q35" s="132">
        <f t="shared" si="21"/>
        <v>1189.5999999999999</v>
      </c>
      <c r="R35" s="132">
        <f t="shared" si="21"/>
        <v>1321.8</v>
      </c>
      <c r="S35" s="132">
        <f t="shared" si="21"/>
        <v>1762.4</v>
      </c>
      <c r="T35" s="132">
        <f t="shared" si="21"/>
        <v>1894.6</v>
      </c>
      <c r="U35" s="132">
        <f t="shared" si="22"/>
        <v>1172.3</v>
      </c>
      <c r="V35" s="132">
        <f t="shared" si="22"/>
        <v>1386.2</v>
      </c>
      <c r="W35" s="132">
        <f t="shared" si="23"/>
        <v>1257.8</v>
      </c>
      <c r="X35" s="132">
        <f t="shared" si="23"/>
        <v>1856.8</v>
      </c>
      <c r="Y35" s="132">
        <f t="shared" si="23"/>
        <v>2567</v>
      </c>
      <c r="Z35" s="127">
        <f t="shared" si="24"/>
        <v>1429.7</v>
      </c>
      <c r="AA35" s="127">
        <f t="shared" si="24"/>
        <v>1819.7</v>
      </c>
      <c r="AB35" s="127">
        <f t="shared" si="24"/>
        <v>2599.5</v>
      </c>
    </row>
    <row r="36" spans="1:28" s="149" customFormat="1" x14ac:dyDescent="0.2">
      <c r="A36" s="150" t="s">
        <v>41</v>
      </c>
      <c r="B36" s="129" t="s">
        <v>42</v>
      </c>
      <c r="C36" s="123">
        <v>16</v>
      </c>
      <c r="D36" s="121">
        <f t="shared" si="16"/>
        <v>650.1</v>
      </c>
      <c r="E36" s="130">
        <v>40.631999999999998</v>
      </c>
      <c r="F36" s="131">
        <f t="shared" si="25"/>
        <v>190.52799999999999</v>
      </c>
      <c r="G36" s="130">
        <v>11.907999999999999</v>
      </c>
      <c r="H36" s="121">
        <f t="shared" si="17"/>
        <v>185</v>
      </c>
      <c r="I36" s="130">
        <v>11.563000000000001</v>
      </c>
      <c r="J36" s="121">
        <f t="shared" si="18"/>
        <v>187.4</v>
      </c>
      <c r="K36" s="130">
        <v>11.71</v>
      </c>
      <c r="L36" s="121">
        <f t="shared" si="19"/>
        <v>189.9</v>
      </c>
      <c r="M36" s="130">
        <v>11.869</v>
      </c>
      <c r="N36" s="121">
        <f t="shared" si="20"/>
        <v>193.2</v>
      </c>
      <c r="O36" s="130">
        <v>12.077999999999999</v>
      </c>
      <c r="P36" s="132">
        <f t="shared" si="26"/>
        <v>209.6</v>
      </c>
      <c r="Q36" s="132">
        <f t="shared" si="21"/>
        <v>257.2</v>
      </c>
      <c r="R36" s="132">
        <f t="shared" si="21"/>
        <v>285.8</v>
      </c>
      <c r="S36" s="132">
        <f t="shared" si="21"/>
        <v>381.1</v>
      </c>
      <c r="T36" s="132">
        <f t="shared" si="21"/>
        <v>409.6</v>
      </c>
      <c r="U36" s="132">
        <f t="shared" si="22"/>
        <v>253.5</v>
      </c>
      <c r="V36" s="132">
        <f t="shared" si="22"/>
        <v>299.7</v>
      </c>
      <c r="W36" s="132">
        <f t="shared" si="23"/>
        <v>272</v>
      </c>
      <c r="X36" s="132">
        <f t="shared" si="23"/>
        <v>401.5</v>
      </c>
      <c r="Y36" s="132">
        <f t="shared" si="23"/>
        <v>555</v>
      </c>
      <c r="Z36" s="127">
        <f t="shared" si="24"/>
        <v>309.2</v>
      </c>
      <c r="AA36" s="127">
        <f t="shared" si="24"/>
        <v>393.5</v>
      </c>
      <c r="AB36" s="127">
        <f t="shared" si="24"/>
        <v>562.20000000000005</v>
      </c>
    </row>
    <row r="37" spans="1:28" s="149" customFormat="1" ht="25.5" x14ac:dyDescent="0.2">
      <c r="A37" s="155" t="s">
        <v>125</v>
      </c>
      <c r="B37" s="151" t="s">
        <v>43</v>
      </c>
      <c r="C37" s="123">
        <v>46</v>
      </c>
      <c r="D37" s="156">
        <f t="shared" si="16"/>
        <v>546</v>
      </c>
      <c r="E37" s="154">
        <f>M37</f>
        <v>11.869</v>
      </c>
      <c r="F37" s="131">
        <f t="shared" si="25"/>
        <v>547.76800000000003</v>
      </c>
      <c r="G37" s="130">
        <v>11.907999999999999</v>
      </c>
      <c r="H37" s="121">
        <f t="shared" si="17"/>
        <v>531.9</v>
      </c>
      <c r="I37" s="130">
        <v>11.563000000000001</v>
      </c>
      <c r="J37" s="121">
        <f t="shared" si="18"/>
        <v>538.70000000000005</v>
      </c>
      <c r="K37" s="130">
        <v>11.71</v>
      </c>
      <c r="L37" s="121">
        <f t="shared" si="19"/>
        <v>546</v>
      </c>
      <c r="M37" s="130">
        <v>11.869</v>
      </c>
      <c r="N37" s="121">
        <f t="shared" si="20"/>
        <v>555.6</v>
      </c>
      <c r="O37" s="130">
        <v>12.077999999999999</v>
      </c>
      <c r="P37" s="132">
        <f t="shared" si="26"/>
        <v>602.5</v>
      </c>
      <c r="Q37" s="132">
        <f t="shared" si="21"/>
        <v>739.5</v>
      </c>
      <c r="R37" s="132">
        <f t="shared" si="21"/>
        <v>821.7</v>
      </c>
      <c r="S37" s="132">
        <f t="shared" si="21"/>
        <v>1095.5</v>
      </c>
      <c r="T37" s="132">
        <f t="shared" si="21"/>
        <v>1177.7</v>
      </c>
      <c r="U37" s="132">
        <f t="shared" si="22"/>
        <v>728.7</v>
      </c>
      <c r="V37" s="132">
        <f t="shared" si="22"/>
        <v>861.7</v>
      </c>
      <c r="W37" s="132">
        <f t="shared" si="23"/>
        <v>781.9</v>
      </c>
      <c r="X37" s="132">
        <f t="shared" si="23"/>
        <v>1154.2</v>
      </c>
      <c r="Y37" s="132">
        <f t="shared" si="23"/>
        <v>1595.7</v>
      </c>
      <c r="Z37" s="127">
        <f t="shared" si="24"/>
        <v>888.9</v>
      </c>
      <c r="AA37" s="127">
        <f t="shared" si="24"/>
        <v>1131.3</v>
      </c>
      <c r="AB37" s="127">
        <f t="shared" si="24"/>
        <v>1616.1</v>
      </c>
    </row>
    <row r="38" spans="1:28" s="149" customFormat="1" ht="25.5" x14ac:dyDescent="0.2">
      <c r="A38" s="148" t="s">
        <v>44</v>
      </c>
      <c r="B38" s="151" t="s">
        <v>45</v>
      </c>
      <c r="C38" s="123">
        <v>9</v>
      </c>
      <c r="D38" s="121">
        <f t="shared" si="16"/>
        <v>365.7</v>
      </c>
      <c r="E38" s="130">
        <v>40.631999999999998</v>
      </c>
      <c r="F38" s="131">
        <f t="shared" si="25"/>
        <v>107.172</v>
      </c>
      <c r="G38" s="130">
        <v>11.907999999999999</v>
      </c>
      <c r="H38" s="121">
        <f t="shared" si="17"/>
        <v>104.1</v>
      </c>
      <c r="I38" s="130">
        <v>11.563000000000001</v>
      </c>
      <c r="J38" s="121">
        <f t="shared" si="18"/>
        <v>105.4</v>
      </c>
      <c r="K38" s="130">
        <v>11.71</v>
      </c>
      <c r="L38" s="121">
        <f t="shared" si="19"/>
        <v>106.8</v>
      </c>
      <c r="M38" s="130">
        <v>11.869</v>
      </c>
      <c r="N38" s="121">
        <f t="shared" si="20"/>
        <v>108.7</v>
      </c>
      <c r="O38" s="130">
        <v>12.077999999999999</v>
      </c>
      <c r="P38" s="132">
        <f t="shared" si="26"/>
        <v>117.9</v>
      </c>
      <c r="Q38" s="132">
        <f t="shared" si="21"/>
        <v>144.69999999999999</v>
      </c>
      <c r="R38" s="132">
        <f t="shared" si="21"/>
        <v>160.80000000000001</v>
      </c>
      <c r="S38" s="132">
        <f t="shared" si="21"/>
        <v>214.3</v>
      </c>
      <c r="T38" s="132">
        <f t="shared" si="21"/>
        <v>230.4</v>
      </c>
      <c r="U38" s="132">
        <f t="shared" si="22"/>
        <v>142.6</v>
      </c>
      <c r="V38" s="132">
        <f t="shared" si="22"/>
        <v>168.6</v>
      </c>
      <c r="W38" s="132">
        <f t="shared" si="23"/>
        <v>153</v>
      </c>
      <c r="X38" s="132">
        <f t="shared" si="23"/>
        <v>225.8</v>
      </c>
      <c r="Y38" s="132">
        <f t="shared" si="23"/>
        <v>312.2</v>
      </c>
      <c r="Z38" s="127">
        <f t="shared" si="24"/>
        <v>173.9</v>
      </c>
      <c r="AA38" s="127">
        <f t="shared" si="24"/>
        <v>221.3</v>
      </c>
      <c r="AB38" s="127">
        <f t="shared" si="24"/>
        <v>316.2</v>
      </c>
    </row>
    <row r="39" spans="1:28" s="149" customFormat="1" x14ac:dyDescent="0.2">
      <c r="A39" s="155" t="s">
        <v>126</v>
      </c>
      <c r="B39" s="129" t="s">
        <v>46</v>
      </c>
      <c r="C39" s="123">
        <v>68</v>
      </c>
      <c r="D39" s="156">
        <f t="shared" si="16"/>
        <v>807.1</v>
      </c>
      <c r="E39" s="154">
        <f>M39</f>
        <v>11.869</v>
      </c>
      <c r="F39" s="131">
        <f t="shared" si="25"/>
        <v>809.74399999999991</v>
      </c>
      <c r="G39" s="130">
        <v>11.907999999999999</v>
      </c>
      <c r="H39" s="121">
        <f t="shared" si="17"/>
        <v>786.3</v>
      </c>
      <c r="I39" s="130">
        <v>11.563000000000001</v>
      </c>
      <c r="J39" s="121">
        <f t="shared" si="18"/>
        <v>796.3</v>
      </c>
      <c r="K39" s="130">
        <v>11.71</v>
      </c>
      <c r="L39" s="121">
        <f t="shared" si="19"/>
        <v>807.1</v>
      </c>
      <c r="M39" s="130">
        <v>11.869</v>
      </c>
      <c r="N39" s="121">
        <f t="shared" si="20"/>
        <v>821.3</v>
      </c>
      <c r="O39" s="130">
        <v>12.077999999999999</v>
      </c>
      <c r="P39" s="132">
        <f t="shared" si="26"/>
        <v>890.7</v>
      </c>
      <c r="Q39" s="132">
        <f t="shared" si="21"/>
        <v>1093.2</v>
      </c>
      <c r="R39" s="132">
        <f t="shared" si="21"/>
        <v>1214.5999999999999</v>
      </c>
      <c r="S39" s="132">
        <f t="shared" si="21"/>
        <v>1619.5</v>
      </c>
      <c r="T39" s="132">
        <f t="shared" si="21"/>
        <v>1740.9</v>
      </c>
      <c r="U39" s="132">
        <f t="shared" si="22"/>
        <v>1077.2</v>
      </c>
      <c r="V39" s="132">
        <f t="shared" si="22"/>
        <v>1273.8</v>
      </c>
      <c r="W39" s="132">
        <f t="shared" si="23"/>
        <v>1155.8</v>
      </c>
      <c r="X39" s="132">
        <f t="shared" si="23"/>
        <v>1706.2</v>
      </c>
      <c r="Y39" s="132">
        <f t="shared" si="23"/>
        <v>2358.9</v>
      </c>
      <c r="Z39" s="127">
        <f t="shared" si="24"/>
        <v>1313.9</v>
      </c>
      <c r="AA39" s="127">
        <f t="shared" si="24"/>
        <v>1672.2</v>
      </c>
      <c r="AB39" s="127">
        <f t="shared" si="24"/>
        <v>2388.9</v>
      </c>
    </row>
    <row r="40" spans="1:28" s="149" customFormat="1" x14ac:dyDescent="0.2">
      <c r="A40" s="152" t="s">
        <v>127</v>
      </c>
      <c r="B40" s="129" t="s">
        <v>47</v>
      </c>
      <c r="C40" s="123">
        <v>21</v>
      </c>
      <c r="D40" s="153">
        <f t="shared" si="16"/>
        <v>249.2</v>
      </c>
      <c r="E40" s="154">
        <f>M40</f>
        <v>11.869</v>
      </c>
      <c r="F40" s="131">
        <f t="shared" si="25"/>
        <v>250.06799999999998</v>
      </c>
      <c r="G40" s="130">
        <v>11.907999999999999</v>
      </c>
      <c r="H40" s="121">
        <f t="shared" si="17"/>
        <v>242.8</v>
      </c>
      <c r="I40" s="130">
        <v>11.563000000000001</v>
      </c>
      <c r="J40" s="121">
        <f t="shared" si="18"/>
        <v>245.9</v>
      </c>
      <c r="K40" s="130">
        <v>11.71</v>
      </c>
      <c r="L40" s="121">
        <f t="shared" si="19"/>
        <v>249.2</v>
      </c>
      <c r="M40" s="130">
        <v>11.869</v>
      </c>
      <c r="N40" s="121">
        <f t="shared" si="20"/>
        <v>253.6</v>
      </c>
      <c r="O40" s="130">
        <v>12.077999999999999</v>
      </c>
      <c r="P40" s="132">
        <f t="shared" si="26"/>
        <v>275.10000000000002</v>
      </c>
      <c r="Q40" s="132">
        <f t="shared" si="21"/>
        <v>337.6</v>
      </c>
      <c r="R40" s="132">
        <f t="shared" si="21"/>
        <v>375.1</v>
      </c>
      <c r="S40" s="132">
        <f t="shared" si="21"/>
        <v>500.1</v>
      </c>
      <c r="T40" s="132">
        <f t="shared" si="21"/>
        <v>537.6</v>
      </c>
      <c r="U40" s="132">
        <f t="shared" si="22"/>
        <v>332.7</v>
      </c>
      <c r="V40" s="132">
        <f t="shared" si="22"/>
        <v>393.4</v>
      </c>
      <c r="W40" s="132">
        <f t="shared" si="23"/>
        <v>356.9</v>
      </c>
      <c r="X40" s="132">
        <f t="shared" si="23"/>
        <v>526.9</v>
      </c>
      <c r="Y40" s="132">
        <f t="shared" si="23"/>
        <v>728.5</v>
      </c>
      <c r="Z40" s="127">
        <f t="shared" si="24"/>
        <v>405.7</v>
      </c>
      <c r="AA40" s="127">
        <f t="shared" si="24"/>
        <v>516.4</v>
      </c>
      <c r="AB40" s="127">
        <f t="shared" si="24"/>
        <v>737.7</v>
      </c>
    </row>
    <row r="41" spans="1:28" s="149" customFormat="1" x14ac:dyDescent="0.2">
      <c r="A41" s="155" t="s">
        <v>128</v>
      </c>
      <c r="B41" s="129" t="s">
        <v>48</v>
      </c>
      <c r="C41" s="123">
        <v>40</v>
      </c>
      <c r="D41" s="156">
        <f t="shared" si="16"/>
        <v>474.8</v>
      </c>
      <c r="E41" s="154">
        <f>M41</f>
        <v>11.869</v>
      </c>
      <c r="F41" s="131">
        <f t="shared" si="25"/>
        <v>476.32</v>
      </c>
      <c r="G41" s="130">
        <v>11.907999999999999</v>
      </c>
      <c r="H41" s="121">
        <f t="shared" si="17"/>
        <v>462.5</v>
      </c>
      <c r="I41" s="130">
        <v>11.563000000000001</v>
      </c>
      <c r="J41" s="121">
        <f t="shared" si="18"/>
        <v>468.4</v>
      </c>
      <c r="K41" s="130">
        <v>11.71</v>
      </c>
      <c r="L41" s="121">
        <f t="shared" si="19"/>
        <v>474.8</v>
      </c>
      <c r="M41" s="130">
        <v>11.869</v>
      </c>
      <c r="N41" s="121">
        <f t="shared" si="20"/>
        <v>483.1</v>
      </c>
      <c r="O41" s="130">
        <v>12.077999999999999</v>
      </c>
      <c r="P41" s="132">
        <f t="shared" si="26"/>
        <v>524</v>
      </c>
      <c r="Q41" s="132">
        <f t="shared" si="21"/>
        <v>643</v>
      </c>
      <c r="R41" s="132">
        <f t="shared" si="21"/>
        <v>714.5</v>
      </c>
      <c r="S41" s="132">
        <f t="shared" si="21"/>
        <v>952.6</v>
      </c>
      <c r="T41" s="132">
        <f t="shared" si="21"/>
        <v>1024.0999999999999</v>
      </c>
      <c r="U41" s="132">
        <f t="shared" si="22"/>
        <v>633.70000000000005</v>
      </c>
      <c r="V41" s="132">
        <f t="shared" si="22"/>
        <v>749.3</v>
      </c>
      <c r="W41" s="132">
        <f t="shared" si="23"/>
        <v>679.9</v>
      </c>
      <c r="X41" s="132">
        <f t="shared" si="23"/>
        <v>1003.7</v>
      </c>
      <c r="Y41" s="132">
        <f t="shared" si="23"/>
        <v>1387.6</v>
      </c>
      <c r="Z41" s="127">
        <f t="shared" si="24"/>
        <v>772.9</v>
      </c>
      <c r="AA41" s="127">
        <f t="shared" si="24"/>
        <v>983.6</v>
      </c>
      <c r="AB41" s="127">
        <f t="shared" si="24"/>
        <v>1405.2</v>
      </c>
    </row>
    <row r="42" spans="1:28" s="149" customFormat="1" ht="25.5" x14ac:dyDescent="0.2">
      <c r="A42" s="150" t="s">
        <v>49</v>
      </c>
      <c r="B42" s="151" t="s">
        <v>50</v>
      </c>
      <c r="C42" s="123">
        <v>36</v>
      </c>
      <c r="D42" s="121">
        <f t="shared" si="16"/>
        <v>1462.8</v>
      </c>
      <c r="E42" s="130">
        <v>40.631999999999998</v>
      </c>
      <c r="F42" s="131">
        <f t="shared" si="25"/>
        <v>428.68799999999999</v>
      </c>
      <c r="G42" s="130">
        <v>11.907999999999999</v>
      </c>
      <c r="H42" s="121">
        <f t="shared" si="17"/>
        <v>416.3</v>
      </c>
      <c r="I42" s="130">
        <v>11.563000000000001</v>
      </c>
      <c r="J42" s="121">
        <f t="shared" si="18"/>
        <v>421.6</v>
      </c>
      <c r="K42" s="130">
        <v>11.71</v>
      </c>
      <c r="L42" s="121">
        <f t="shared" si="19"/>
        <v>427.3</v>
      </c>
      <c r="M42" s="130">
        <v>11.869</v>
      </c>
      <c r="N42" s="121">
        <f t="shared" si="20"/>
        <v>434.8</v>
      </c>
      <c r="O42" s="130">
        <v>12.077999999999999</v>
      </c>
      <c r="P42" s="132">
        <f t="shared" si="26"/>
        <v>471.6</v>
      </c>
      <c r="Q42" s="132">
        <f t="shared" si="21"/>
        <v>578.70000000000005</v>
      </c>
      <c r="R42" s="132">
        <f t="shared" si="21"/>
        <v>643</v>
      </c>
      <c r="S42" s="132">
        <f t="shared" si="21"/>
        <v>857.4</v>
      </c>
      <c r="T42" s="132">
        <f t="shared" si="21"/>
        <v>921.7</v>
      </c>
      <c r="U42" s="132">
        <f t="shared" si="22"/>
        <v>570.29999999999995</v>
      </c>
      <c r="V42" s="132">
        <f t="shared" si="22"/>
        <v>674.4</v>
      </c>
      <c r="W42" s="132">
        <f t="shared" si="23"/>
        <v>611.9</v>
      </c>
      <c r="X42" s="132">
        <f t="shared" si="23"/>
        <v>903.3</v>
      </c>
      <c r="Y42" s="132">
        <f t="shared" si="23"/>
        <v>1248.8</v>
      </c>
      <c r="Z42" s="127">
        <f t="shared" si="24"/>
        <v>695.6</v>
      </c>
      <c r="AA42" s="127">
        <f t="shared" si="24"/>
        <v>885.4</v>
      </c>
      <c r="AB42" s="127">
        <f t="shared" si="24"/>
        <v>1264.8</v>
      </c>
    </row>
    <row r="43" spans="1:28" s="149" customFormat="1" ht="25.5" x14ac:dyDescent="0.2">
      <c r="A43" s="148" t="s">
        <v>51</v>
      </c>
      <c r="B43" s="151" t="s">
        <v>52</v>
      </c>
      <c r="C43" s="123">
        <v>306.89999999999998</v>
      </c>
      <c r="D43" s="121">
        <f t="shared" si="16"/>
        <v>12470</v>
      </c>
      <c r="E43" s="130">
        <v>40.631999999999998</v>
      </c>
      <c r="F43" s="131">
        <f t="shared" si="25"/>
        <v>3654.5651999999995</v>
      </c>
      <c r="G43" s="130">
        <v>11.907999999999999</v>
      </c>
      <c r="H43" s="121">
        <f t="shared" si="17"/>
        <v>3548.7</v>
      </c>
      <c r="I43" s="130">
        <v>11.563000000000001</v>
      </c>
      <c r="J43" s="121">
        <f t="shared" si="18"/>
        <v>3593.8</v>
      </c>
      <c r="K43" s="130">
        <v>11.71</v>
      </c>
      <c r="L43" s="121">
        <f t="shared" si="19"/>
        <v>3642.6</v>
      </c>
      <c r="M43" s="130">
        <v>11.869</v>
      </c>
      <c r="N43" s="121">
        <f t="shared" si="20"/>
        <v>3706.7</v>
      </c>
      <c r="O43" s="130">
        <v>12.077999999999999</v>
      </c>
      <c r="P43" s="132">
        <f t="shared" si="26"/>
        <v>4020</v>
      </c>
      <c r="Q43" s="132">
        <f t="shared" si="21"/>
        <v>4933.7</v>
      </c>
      <c r="R43" s="132">
        <f t="shared" si="21"/>
        <v>5481.8</v>
      </c>
      <c r="S43" s="132">
        <f t="shared" si="21"/>
        <v>7309.1</v>
      </c>
      <c r="T43" s="132">
        <f t="shared" si="21"/>
        <v>7857.3</v>
      </c>
      <c r="U43" s="132">
        <f t="shared" si="22"/>
        <v>4861.7</v>
      </c>
      <c r="V43" s="132">
        <f t="shared" si="22"/>
        <v>5748.9</v>
      </c>
      <c r="W43" s="132">
        <f t="shared" si="23"/>
        <v>5216.6000000000004</v>
      </c>
      <c r="X43" s="132">
        <f t="shared" si="23"/>
        <v>7700.6</v>
      </c>
      <c r="Y43" s="132">
        <f t="shared" si="23"/>
        <v>10646.1</v>
      </c>
      <c r="Z43" s="127">
        <f t="shared" si="24"/>
        <v>5929.8</v>
      </c>
      <c r="AA43" s="127">
        <f t="shared" si="24"/>
        <v>7547</v>
      </c>
      <c r="AB43" s="127">
        <f t="shared" si="24"/>
        <v>10781.4</v>
      </c>
    </row>
    <row r="44" spans="1:28" s="149" customFormat="1" ht="25.5" x14ac:dyDescent="0.2">
      <c r="A44" s="150" t="s">
        <v>53</v>
      </c>
      <c r="B44" s="133" t="s">
        <v>54</v>
      </c>
      <c r="C44" s="121">
        <v>105</v>
      </c>
      <c r="D44" s="121">
        <f t="shared" si="16"/>
        <v>4266.3999999999996</v>
      </c>
      <c r="E44" s="130">
        <v>40.631999999999998</v>
      </c>
      <c r="F44" s="131">
        <f t="shared" si="25"/>
        <v>1250.3399999999999</v>
      </c>
      <c r="G44" s="130">
        <v>11.907999999999999</v>
      </c>
      <c r="H44" s="121">
        <f t="shared" si="17"/>
        <v>1214.0999999999999</v>
      </c>
      <c r="I44" s="130">
        <v>11.563000000000001</v>
      </c>
      <c r="J44" s="121">
        <f t="shared" si="18"/>
        <v>1229.5999999999999</v>
      </c>
      <c r="K44" s="130">
        <v>11.71</v>
      </c>
      <c r="L44" s="121">
        <f t="shared" si="19"/>
        <v>1246.2</v>
      </c>
      <c r="M44" s="130">
        <v>11.869</v>
      </c>
      <c r="N44" s="121">
        <f t="shared" si="20"/>
        <v>1268.2</v>
      </c>
      <c r="O44" s="130">
        <v>12.077999999999999</v>
      </c>
      <c r="P44" s="132">
        <f t="shared" si="26"/>
        <v>1375.4</v>
      </c>
      <c r="Q44" s="132">
        <f t="shared" si="21"/>
        <v>1688</v>
      </c>
      <c r="R44" s="132">
        <f t="shared" si="21"/>
        <v>1875.5</v>
      </c>
      <c r="S44" s="132">
        <f t="shared" si="21"/>
        <v>2500.6999999999998</v>
      </c>
      <c r="T44" s="132">
        <f t="shared" si="21"/>
        <v>2688.2</v>
      </c>
      <c r="U44" s="132">
        <f t="shared" si="22"/>
        <v>1663.3</v>
      </c>
      <c r="V44" s="132">
        <f t="shared" si="22"/>
        <v>1966.9</v>
      </c>
      <c r="W44" s="132">
        <f t="shared" si="23"/>
        <v>1784.7</v>
      </c>
      <c r="X44" s="132">
        <f t="shared" si="23"/>
        <v>2634.6</v>
      </c>
      <c r="Y44" s="132">
        <f t="shared" si="23"/>
        <v>3642.3</v>
      </c>
      <c r="Z44" s="127">
        <f t="shared" si="24"/>
        <v>2028.8</v>
      </c>
      <c r="AA44" s="127">
        <f t="shared" si="24"/>
        <v>2582.1999999999998</v>
      </c>
      <c r="AB44" s="127">
        <f t="shared" si="24"/>
        <v>3688.8</v>
      </c>
    </row>
    <row r="45" spans="1:28" s="149" customFormat="1" x14ac:dyDescent="0.2">
      <c r="A45" s="150" t="s">
        <v>55</v>
      </c>
      <c r="B45" s="151" t="s">
        <v>56</v>
      </c>
      <c r="C45" s="123">
        <v>150</v>
      </c>
      <c r="D45" s="121">
        <f t="shared" si="16"/>
        <v>6094.8</v>
      </c>
      <c r="E45" s="130">
        <v>40.631999999999998</v>
      </c>
      <c r="F45" s="131">
        <f t="shared" si="25"/>
        <v>1786.1999999999998</v>
      </c>
      <c r="G45" s="130">
        <v>11.907999999999999</v>
      </c>
      <c r="H45" s="121">
        <f t="shared" si="17"/>
        <v>1734.5</v>
      </c>
      <c r="I45" s="130">
        <v>11.563000000000001</v>
      </c>
      <c r="J45" s="121">
        <f t="shared" si="18"/>
        <v>1756.5</v>
      </c>
      <c r="K45" s="130">
        <v>11.71</v>
      </c>
      <c r="L45" s="121">
        <f t="shared" si="19"/>
        <v>1780.4</v>
      </c>
      <c r="M45" s="130">
        <v>11.869</v>
      </c>
      <c r="N45" s="121">
        <f t="shared" si="20"/>
        <v>1811.7</v>
      </c>
      <c r="O45" s="130">
        <v>12.077999999999999</v>
      </c>
      <c r="P45" s="132">
        <f t="shared" si="26"/>
        <v>1964.8</v>
      </c>
      <c r="Q45" s="132">
        <f t="shared" si="26"/>
        <v>2411.4</v>
      </c>
      <c r="R45" s="132">
        <f t="shared" si="26"/>
        <v>2679.3</v>
      </c>
      <c r="S45" s="132">
        <f t="shared" si="26"/>
        <v>3572.4</v>
      </c>
      <c r="T45" s="132">
        <f t="shared" si="26"/>
        <v>3840.3</v>
      </c>
      <c r="U45" s="132">
        <f t="shared" si="22"/>
        <v>2376.1999999999998</v>
      </c>
      <c r="V45" s="132">
        <f t="shared" si="22"/>
        <v>2809.8</v>
      </c>
      <c r="W45" s="132">
        <f t="shared" si="23"/>
        <v>2549.6</v>
      </c>
      <c r="X45" s="132">
        <f t="shared" si="23"/>
        <v>3763.8</v>
      </c>
      <c r="Y45" s="132">
        <f t="shared" si="23"/>
        <v>5203.3999999999996</v>
      </c>
      <c r="Z45" s="127">
        <f t="shared" si="24"/>
        <v>2898.2</v>
      </c>
      <c r="AA45" s="127">
        <f t="shared" si="24"/>
        <v>3688.7</v>
      </c>
      <c r="AB45" s="127">
        <f t="shared" si="24"/>
        <v>5269.5</v>
      </c>
    </row>
    <row r="46" spans="1:28" s="149" customFormat="1" x14ac:dyDescent="0.2">
      <c r="A46" s="148" t="s">
        <v>57</v>
      </c>
      <c r="B46" s="129" t="s">
        <v>58</v>
      </c>
      <c r="C46" s="121">
        <v>210</v>
      </c>
      <c r="D46" s="121">
        <f t="shared" si="16"/>
        <v>8532.7000000000007</v>
      </c>
      <c r="E46" s="130">
        <v>40.631999999999998</v>
      </c>
      <c r="F46" s="131">
        <f t="shared" si="25"/>
        <v>2500.6799999999998</v>
      </c>
      <c r="G46" s="130">
        <v>11.907999999999999</v>
      </c>
      <c r="H46" s="121">
        <f t="shared" si="17"/>
        <v>2428.1999999999998</v>
      </c>
      <c r="I46" s="130">
        <v>11.563000000000001</v>
      </c>
      <c r="J46" s="121">
        <f t="shared" si="18"/>
        <v>2459.1</v>
      </c>
      <c r="K46" s="130">
        <v>11.71</v>
      </c>
      <c r="L46" s="121">
        <f t="shared" si="19"/>
        <v>2492.5</v>
      </c>
      <c r="M46" s="130">
        <v>11.869</v>
      </c>
      <c r="N46" s="121">
        <f t="shared" si="20"/>
        <v>2536.4</v>
      </c>
      <c r="O46" s="130">
        <v>12.077999999999999</v>
      </c>
      <c r="P46" s="132">
        <f t="shared" si="26"/>
        <v>2750.7</v>
      </c>
      <c r="Q46" s="132">
        <f t="shared" si="26"/>
        <v>3375.9</v>
      </c>
      <c r="R46" s="132">
        <f t="shared" si="26"/>
        <v>3751</v>
      </c>
      <c r="S46" s="132">
        <f t="shared" si="26"/>
        <v>5001.3999999999996</v>
      </c>
      <c r="T46" s="132">
        <f t="shared" si="26"/>
        <v>5376.5</v>
      </c>
      <c r="U46" s="132">
        <f t="shared" si="22"/>
        <v>3326.7</v>
      </c>
      <c r="V46" s="132">
        <f t="shared" si="22"/>
        <v>3933.7</v>
      </c>
      <c r="W46" s="132">
        <f t="shared" si="23"/>
        <v>3569.5</v>
      </c>
      <c r="X46" s="132">
        <f t="shared" si="23"/>
        <v>5269.3</v>
      </c>
      <c r="Y46" s="132">
        <f t="shared" si="23"/>
        <v>7284.7</v>
      </c>
      <c r="Z46" s="127">
        <f t="shared" si="24"/>
        <v>4057.5</v>
      </c>
      <c r="AA46" s="127">
        <f t="shared" si="24"/>
        <v>5164.1000000000004</v>
      </c>
      <c r="AB46" s="127">
        <f t="shared" si="24"/>
        <v>7377.3</v>
      </c>
    </row>
    <row r="47" spans="1:28" s="149" customFormat="1" ht="25.5" x14ac:dyDescent="0.2">
      <c r="A47" s="148" t="s">
        <v>59</v>
      </c>
      <c r="B47" s="129" t="s">
        <v>60</v>
      </c>
      <c r="C47" s="121">
        <v>57</v>
      </c>
      <c r="D47" s="121">
        <f t="shared" si="16"/>
        <v>2316</v>
      </c>
      <c r="E47" s="130">
        <v>40.631999999999998</v>
      </c>
      <c r="F47" s="131">
        <f t="shared" si="25"/>
        <v>678.75599999999997</v>
      </c>
      <c r="G47" s="130">
        <v>11.907999999999999</v>
      </c>
      <c r="H47" s="121">
        <f t="shared" si="17"/>
        <v>659.1</v>
      </c>
      <c r="I47" s="130">
        <v>11.563000000000001</v>
      </c>
      <c r="J47" s="121">
        <f t="shared" si="18"/>
        <v>667.5</v>
      </c>
      <c r="K47" s="130">
        <v>11.71</v>
      </c>
      <c r="L47" s="121">
        <f t="shared" si="19"/>
        <v>676.5</v>
      </c>
      <c r="M47" s="130">
        <v>11.869</v>
      </c>
      <c r="N47" s="121">
        <f t="shared" si="20"/>
        <v>688.4</v>
      </c>
      <c r="O47" s="130">
        <v>12.077999999999999</v>
      </c>
      <c r="P47" s="132">
        <f t="shared" si="26"/>
        <v>746.6</v>
      </c>
      <c r="Q47" s="132">
        <f t="shared" si="26"/>
        <v>916.3</v>
      </c>
      <c r="R47" s="132">
        <f t="shared" si="26"/>
        <v>1018.1</v>
      </c>
      <c r="S47" s="132">
        <f t="shared" si="26"/>
        <v>1357.5</v>
      </c>
      <c r="T47" s="132">
        <f t="shared" si="26"/>
        <v>1459.3</v>
      </c>
      <c r="U47" s="132">
        <f t="shared" si="22"/>
        <v>903</v>
      </c>
      <c r="V47" s="132">
        <f t="shared" si="22"/>
        <v>1067.7</v>
      </c>
      <c r="W47" s="132">
        <f t="shared" si="23"/>
        <v>968.9</v>
      </c>
      <c r="X47" s="132">
        <f t="shared" si="23"/>
        <v>1430.2</v>
      </c>
      <c r="Y47" s="132">
        <f t="shared" si="23"/>
        <v>1977.3</v>
      </c>
      <c r="Z47" s="127">
        <f t="shared" si="24"/>
        <v>1101.4000000000001</v>
      </c>
      <c r="AA47" s="127">
        <f t="shared" si="24"/>
        <v>1401.8</v>
      </c>
      <c r="AB47" s="127">
        <f t="shared" si="24"/>
        <v>2002.5</v>
      </c>
    </row>
    <row r="48" spans="1:28" s="149" customFormat="1" x14ac:dyDescent="0.2">
      <c r="A48" s="150" t="s">
        <v>61</v>
      </c>
      <c r="B48" s="129" t="s">
        <v>62</v>
      </c>
      <c r="C48" s="121">
        <v>105</v>
      </c>
      <c r="D48" s="121">
        <f t="shared" si="16"/>
        <v>4266.3999999999996</v>
      </c>
      <c r="E48" s="130">
        <v>40.631999999999998</v>
      </c>
      <c r="F48" s="131">
        <f t="shared" si="25"/>
        <v>1250.3399999999999</v>
      </c>
      <c r="G48" s="130">
        <v>11.907999999999999</v>
      </c>
      <c r="H48" s="121">
        <f t="shared" si="17"/>
        <v>1214.0999999999999</v>
      </c>
      <c r="I48" s="130">
        <v>11.563000000000001</v>
      </c>
      <c r="J48" s="121">
        <f t="shared" si="18"/>
        <v>1229.5999999999999</v>
      </c>
      <c r="K48" s="130">
        <v>11.71</v>
      </c>
      <c r="L48" s="121">
        <f t="shared" si="19"/>
        <v>1246.2</v>
      </c>
      <c r="M48" s="130">
        <v>11.869</v>
      </c>
      <c r="N48" s="121">
        <f t="shared" si="20"/>
        <v>1268.2</v>
      </c>
      <c r="O48" s="130">
        <v>12.077999999999999</v>
      </c>
      <c r="P48" s="132">
        <f t="shared" si="26"/>
        <v>1375.4</v>
      </c>
      <c r="Q48" s="132">
        <f t="shared" si="26"/>
        <v>1688</v>
      </c>
      <c r="R48" s="132">
        <f t="shared" si="26"/>
        <v>1875.5</v>
      </c>
      <c r="S48" s="132">
        <f t="shared" si="26"/>
        <v>2500.6999999999998</v>
      </c>
      <c r="T48" s="132">
        <f t="shared" si="26"/>
        <v>2688.2</v>
      </c>
      <c r="U48" s="132">
        <f t="shared" si="22"/>
        <v>1663.3</v>
      </c>
      <c r="V48" s="132">
        <f t="shared" si="22"/>
        <v>1966.9</v>
      </c>
      <c r="W48" s="132">
        <f t="shared" si="23"/>
        <v>1784.7</v>
      </c>
      <c r="X48" s="132">
        <f t="shared" si="23"/>
        <v>2634.6</v>
      </c>
      <c r="Y48" s="132">
        <f t="shared" si="23"/>
        <v>3642.3</v>
      </c>
      <c r="Z48" s="127">
        <f t="shared" si="24"/>
        <v>2028.8</v>
      </c>
      <c r="AA48" s="127">
        <f t="shared" si="24"/>
        <v>2582.1999999999998</v>
      </c>
      <c r="AB48" s="127">
        <f t="shared" si="24"/>
        <v>3688.8</v>
      </c>
    </row>
    <row r="49" spans="1:28" s="149" customFormat="1" x14ac:dyDescent="0.2">
      <c r="A49" s="148" t="s">
        <v>63</v>
      </c>
      <c r="B49" s="151" t="s">
        <v>64</v>
      </c>
      <c r="C49" s="123">
        <v>210</v>
      </c>
      <c r="D49" s="121">
        <f t="shared" si="16"/>
        <v>8532.7000000000007</v>
      </c>
      <c r="E49" s="130">
        <v>40.631999999999998</v>
      </c>
      <c r="F49" s="131">
        <f t="shared" si="25"/>
        <v>2500.6799999999998</v>
      </c>
      <c r="G49" s="130">
        <v>11.907999999999999</v>
      </c>
      <c r="H49" s="121">
        <f t="shared" si="17"/>
        <v>2428.1999999999998</v>
      </c>
      <c r="I49" s="130">
        <v>11.563000000000001</v>
      </c>
      <c r="J49" s="121">
        <f t="shared" si="18"/>
        <v>2459.1</v>
      </c>
      <c r="K49" s="130">
        <v>11.71</v>
      </c>
      <c r="L49" s="121">
        <f t="shared" si="19"/>
        <v>2492.5</v>
      </c>
      <c r="M49" s="130">
        <v>11.869</v>
      </c>
      <c r="N49" s="121">
        <f t="shared" si="20"/>
        <v>2536.4</v>
      </c>
      <c r="O49" s="130">
        <v>12.077999999999999</v>
      </c>
      <c r="P49" s="132">
        <f t="shared" si="26"/>
        <v>2750.7</v>
      </c>
      <c r="Q49" s="132">
        <f t="shared" si="26"/>
        <v>3375.9</v>
      </c>
      <c r="R49" s="132">
        <f t="shared" si="26"/>
        <v>3751</v>
      </c>
      <c r="S49" s="132">
        <f t="shared" si="26"/>
        <v>5001.3999999999996</v>
      </c>
      <c r="T49" s="132">
        <f t="shared" si="26"/>
        <v>5376.5</v>
      </c>
      <c r="U49" s="132">
        <f t="shared" si="22"/>
        <v>3326.7</v>
      </c>
      <c r="V49" s="132">
        <f t="shared" si="22"/>
        <v>3933.7</v>
      </c>
      <c r="W49" s="132">
        <f t="shared" ref="W49:Y71" si="27">ROUND($C49*$I49*W$6,1)</f>
        <v>3569.5</v>
      </c>
      <c r="X49" s="132">
        <f t="shared" si="27"/>
        <v>5269.3</v>
      </c>
      <c r="Y49" s="132">
        <f t="shared" si="27"/>
        <v>7284.7</v>
      </c>
      <c r="Z49" s="127">
        <f t="shared" ref="Z49:AB72" si="28">ROUND($J49*Z$6,1)</f>
        <v>4057.5</v>
      </c>
      <c r="AA49" s="127">
        <f t="shared" si="28"/>
        <v>5164.1000000000004</v>
      </c>
      <c r="AB49" s="127">
        <f t="shared" si="28"/>
        <v>7377.3</v>
      </c>
    </row>
    <row r="50" spans="1:28" s="149" customFormat="1" x14ac:dyDescent="0.2">
      <c r="A50" s="150" t="s">
        <v>65</v>
      </c>
      <c r="B50" s="129" t="s">
        <v>66</v>
      </c>
      <c r="C50" s="123">
        <v>247.6</v>
      </c>
      <c r="D50" s="121">
        <f t="shared" si="16"/>
        <v>10060.5</v>
      </c>
      <c r="E50" s="130">
        <v>40.631999999999998</v>
      </c>
      <c r="F50" s="131">
        <f t="shared" si="25"/>
        <v>2948.4207999999999</v>
      </c>
      <c r="G50" s="130">
        <v>11.907999999999999</v>
      </c>
      <c r="H50" s="121">
        <f t="shared" si="17"/>
        <v>2863</v>
      </c>
      <c r="I50" s="130">
        <v>11.563000000000001</v>
      </c>
      <c r="J50" s="121">
        <f t="shared" si="18"/>
        <v>2899.4</v>
      </c>
      <c r="K50" s="130">
        <v>11.71</v>
      </c>
      <c r="L50" s="121">
        <f t="shared" si="19"/>
        <v>2938.8</v>
      </c>
      <c r="M50" s="130">
        <v>11.869</v>
      </c>
      <c r="N50" s="121">
        <f t="shared" si="20"/>
        <v>2990.5</v>
      </c>
      <c r="O50" s="130">
        <v>12.077999999999999</v>
      </c>
      <c r="P50" s="132">
        <f t="shared" si="26"/>
        <v>3243.3</v>
      </c>
      <c r="Q50" s="132">
        <f t="shared" si="26"/>
        <v>3980.4</v>
      </c>
      <c r="R50" s="132">
        <f t="shared" si="26"/>
        <v>4422.6000000000004</v>
      </c>
      <c r="S50" s="132">
        <f t="shared" si="26"/>
        <v>5896.8</v>
      </c>
      <c r="T50" s="132">
        <f t="shared" si="26"/>
        <v>6339.1</v>
      </c>
      <c r="U50" s="132">
        <f t="shared" si="22"/>
        <v>3922.3</v>
      </c>
      <c r="V50" s="132">
        <f t="shared" si="22"/>
        <v>4638.1000000000004</v>
      </c>
      <c r="W50" s="132">
        <f t="shared" si="27"/>
        <v>4208.6000000000004</v>
      </c>
      <c r="X50" s="132">
        <f t="shared" si="27"/>
        <v>6212.7</v>
      </c>
      <c r="Y50" s="132">
        <f t="shared" si="27"/>
        <v>8589</v>
      </c>
      <c r="Z50" s="127">
        <f t="shared" si="28"/>
        <v>4784</v>
      </c>
      <c r="AA50" s="127">
        <f t="shared" si="28"/>
        <v>6088.7</v>
      </c>
      <c r="AB50" s="127">
        <f t="shared" si="28"/>
        <v>8698.2000000000007</v>
      </c>
    </row>
    <row r="51" spans="1:28" s="149" customFormat="1" ht="25.5" x14ac:dyDescent="0.2">
      <c r="A51" s="150" t="s">
        <v>67</v>
      </c>
      <c r="B51" s="129" t="s">
        <v>68</v>
      </c>
      <c r="C51" s="123">
        <v>175.6</v>
      </c>
      <c r="D51" s="121">
        <f t="shared" si="16"/>
        <v>7135</v>
      </c>
      <c r="E51" s="130">
        <v>40.631999999999998</v>
      </c>
      <c r="F51" s="131">
        <f t="shared" si="25"/>
        <v>2091.0447999999997</v>
      </c>
      <c r="G51" s="130">
        <v>11.907999999999999</v>
      </c>
      <c r="H51" s="121">
        <f t="shared" si="17"/>
        <v>2030.5</v>
      </c>
      <c r="I51" s="130">
        <v>11.563000000000001</v>
      </c>
      <c r="J51" s="121">
        <f t="shared" si="18"/>
        <v>2056.3000000000002</v>
      </c>
      <c r="K51" s="130">
        <v>11.71</v>
      </c>
      <c r="L51" s="121">
        <f t="shared" si="19"/>
        <v>2084.1999999999998</v>
      </c>
      <c r="M51" s="130">
        <v>11.869</v>
      </c>
      <c r="N51" s="121">
        <f t="shared" si="20"/>
        <v>2120.9</v>
      </c>
      <c r="O51" s="130">
        <v>12.077999999999999</v>
      </c>
      <c r="P51" s="132">
        <f t="shared" si="26"/>
        <v>2300.1</v>
      </c>
      <c r="Q51" s="132">
        <f t="shared" si="26"/>
        <v>2822.9</v>
      </c>
      <c r="R51" s="132">
        <f t="shared" si="26"/>
        <v>3136.6</v>
      </c>
      <c r="S51" s="132">
        <f t="shared" si="26"/>
        <v>4182.1000000000004</v>
      </c>
      <c r="T51" s="132">
        <f t="shared" si="26"/>
        <v>4495.7</v>
      </c>
      <c r="U51" s="132">
        <f t="shared" si="22"/>
        <v>2781.7</v>
      </c>
      <c r="V51" s="132">
        <f t="shared" si="22"/>
        <v>3289.3</v>
      </c>
      <c r="W51" s="132">
        <f t="shared" si="27"/>
        <v>2984.8</v>
      </c>
      <c r="X51" s="132">
        <f t="shared" si="27"/>
        <v>4406.1000000000004</v>
      </c>
      <c r="Y51" s="132">
        <f t="shared" si="27"/>
        <v>6091.4</v>
      </c>
      <c r="Z51" s="127">
        <f t="shared" si="28"/>
        <v>3392.9</v>
      </c>
      <c r="AA51" s="127">
        <f t="shared" si="28"/>
        <v>4318.2</v>
      </c>
      <c r="AB51" s="127">
        <f t="shared" si="28"/>
        <v>6168.9</v>
      </c>
    </row>
    <row r="52" spans="1:28" s="149" customFormat="1" x14ac:dyDescent="0.2">
      <c r="A52" s="150" t="s">
        <v>69</v>
      </c>
      <c r="B52" s="151" t="s">
        <v>70</v>
      </c>
      <c r="C52" s="123">
        <v>280</v>
      </c>
      <c r="D52" s="121">
        <f t="shared" si="16"/>
        <v>11377</v>
      </c>
      <c r="E52" s="130">
        <v>40.631999999999998</v>
      </c>
      <c r="F52" s="131">
        <f t="shared" si="25"/>
        <v>3334.24</v>
      </c>
      <c r="G52" s="130">
        <v>11.907999999999999</v>
      </c>
      <c r="H52" s="121">
        <f t="shared" si="17"/>
        <v>3237.6</v>
      </c>
      <c r="I52" s="130">
        <v>11.563000000000001</v>
      </c>
      <c r="J52" s="121">
        <f t="shared" si="18"/>
        <v>3278.8</v>
      </c>
      <c r="K52" s="130">
        <v>11.71</v>
      </c>
      <c r="L52" s="121">
        <f t="shared" si="19"/>
        <v>3323.3</v>
      </c>
      <c r="M52" s="130">
        <v>11.869</v>
      </c>
      <c r="N52" s="121">
        <f t="shared" si="20"/>
        <v>3381.8</v>
      </c>
      <c r="O52" s="130">
        <v>12.077999999999999</v>
      </c>
      <c r="P52" s="132">
        <f t="shared" si="26"/>
        <v>3667.7</v>
      </c>
      <c r="Q52" s="132">
        <f t="shared" si="26"/>
        <v>4501.2</v>
      </c>
      <c r="R52" s="132">
        <f t="shared" si="26"/>
        <v>5001.3999999999996</v>
      </c>
      <c r="S52" s="132">
        <f t="shared" si="26"/>
        <v>6668.5</v>
      </c>
      <c r="T52" s="132">
        <f t="shared" si="26"/>
        <v>7168.6</v>
      </c>
      <c r="U52" s="132">
        <f t="shared" si="22"/>
        <v>4435.6000000000004</v>
      </c>
      <c r="V52" s="132">
        <f t="shared" si="22"/>
        <v>5245</v>
      </c>
      <c r="W52" s="132">
        <f t="shared" si="27"/>
        <v>4759.3</v>
      </c>
      <c r="X52" s="132">
        <f t="shared" si="27"/>
        <v>7025.7</v>
      </c>
      <c r="Y52" s="132">
        <f t="shared" si="27"/>
        <v>9712.9</v>
      </c>
      <c r="Z52" s="127">
        <f t="shared" si="28"/>
        <v>5410</v>
      </c>
      <c r="AA52" s="127">
        <f t="shared" si="28"/>
        <v>6885.5</v>
      </c>
      <c r="AB52" s="127">
        <f t="shared" si="28"/>
        <v>9836.4</v>
      </c>
    </row>
    <row r="53" spans="1:28" s="149" customFormat="1" x14ac:dyDescent="0.2">
      <c r="A53" s="150" t="s">
        <v>71</v>
      </c>
      <c r="B53" s="151" t="s">
        <v>72</v>
      </c>
      <c r="C53" s="123">
        <v>280</v>
      </c>
      <c r="D53" s="121">
        <f t="shared" si="16"/>
        <v>11377</v>
      </c>
      <c r="E53" s="130">
        <v>40.631999999999998</v>
      </c>
      <c r="F53" s="131">
        <f t="shared" si="25"/>
        <v>3334.24</v>
      </c>
      <c r="G53" s="130">
        <v>11.907999999999999</v>
      </c>
      <c r="H53" s="121">
        <f t="shared" si="17"/>
        <v>3237.6</v>
      </c>
      <c r="I53" s="130">
        <v>11.563000000000001</v>
      </c>
      <c r="J53" s="121">
        <f t="shared" si="18"/>
        <v>3278.8</v>
      </c>
      <c r="K53" s="130">
        <v>11.71</v>
      </c>
      <c r="L53" s="121">
        <f t="shared" si="19"/>
        <v>3323.3</v>
      </c>
      <c r="M53" s="130">
        <v>11.869</v>
      </c>
      <c r="N53" s="121">
        <f t="shared" si="20"/>
        <v>3381.8</v>
      </c>
      <c r="O53" s="130">
        <v>12.077999999999999</v>
      </c>
      <c r="P53" s="132">
        <f t="shared" si="26"/>
        <v>3667.7</v>
      </c>
      <c r="Q53" s="132">
        <f t="shared" si="26"/>
        <v>4501.2</v>
      </c>
      <c r="R53" s="132">
        <f t="shared" si="26"/>
        <v>5001.3999999999996</v>
      </c>
      <c r="S53" s="132">
        <f t="shared" si="26"/>
        <v>6668.5</v>
      </c>
      <c r="T53" s="132">
        <f t="shared" si="26"/>
        <v>7168.6</v>
      </c>
      <c r="U53" s="132">
        <f t="shared" si="22"/>
        <v>4435.6000000000004</v>
      </c>
      <c r="V53" s="132">
        <f t="shared" si="22"/>
        <v>5245</v>
      </c>
      <c r="W53" s="132">
        <f t="shared" si="27"/>
        <v>4759.3</v>
      </c>
      <c r="X53" s="132">
        <f t="shared" si="27"/>
        <v>7025.7</v>
      </c>
      <c r="Y53" s="132">
        <f t="shared" si="27"/>
        <v>9712.9</v>
      </c>
      <c r="Z53" s="127">
        <f t="shared" si="28"/>
        <v>5410</v>
      </c>
      <c r="AA53" s="127">
        <f t="shared" si="28"/>
        <v>6885.5</v>
      </c>
      <c r="AB53" s="127">
        <f t="shared" si="28"/>
        <v>9836.4</v>
      </c>
    </row>
    <row r="54" spans="1:28" s="149" customFormat="1" ht="25.5" x14ac:dyDescent="0.2">
      <c r="A54" s="150" t="s">
        <v>73</v>
      </c>
      <c r="B54" s="129" t="s">
        <v>74</v>
      </c>
      <c r="C54" s="121">
        <v>419</v>
      </c>
      <c r="D54" s="121">
        <f t="shared" si="16"/>
        <v>17024.8</v>
      </c>
      <c r="E54" s="130">
        <v>40.631999999999998</v>
      </c>
      <c r="F54" s="131">
        <f t="shared" si="25"/>
        <v>4989.4520000000002</v>
      </c>
      <c r="G54" s="130">
        <v>11.907999999999999</v>
      </c>
      <c r="H54" s="121">
        <f t="shared" si="17"/>
        <v>4844.8999999999996</v>
      </c>
      <c r="I54" s="130">
        <v>11.563000000000001</v>
      </c>
      <c r="J54" s="121">
        <f t="shared" si="18"/>
        <v>4906.5</v>
      </c>
      <c r="K54" s="130">
        <v>11.71</v>
      </c>
      <c r="L54" s="121">
        <f t="shared" si="19"/>
        <v>4973.1000000000004</v>
      </c>
      <c r="M54" s="130">
        <v>11.869</v>
      </c>
      <c r="N54" s="121">
        <f t="shared" si="20"/>
        <v>5060.7</v>
      </c>
      <c r="O54" s="130">
        <v>12.077999999999999</v>
      </c>
      <c r="P54" s="132">
        <f t="shared" si="26"/>
        <v>5488.4</v>
      </c>
      <c r="Q54" s="132">
        <f t="shared" si="26"/>
        <v>6735.8</v>
      </c>
      <c r="R54" s="132">
        <f t="shared" si="26"/>
        <v>7484.2</v>
      </c>
      <c r="S54" s="132">
        <f t="shared" si="26"/>
        <v>9978.9</v>
      </c>
      <c r="T54" s="132">
        <f t="shared" si="26"/>
        <v>10727.3</v>
      </c>
      <c r="U54" s="132">
        <f t="shared" si="22"/>
        <v>6637.5</v>
      </c>
      <c r="V54" s="132">
        <f t="shared" si="22"/>
        <v>7848.7</v>
      </c>
      <c r="W54" s="132">
        <f t="shared" si="27"/>
        <v>7122</v>
      </c>
      <c r="X54" s="132">
        <f t="shared" si="27"/>
        <v>10513.4</v>
      </c>
      <c r="Y54" s="132">
        <f t="shared" si="27"/>
        <v>14534.7</v>
      </c>
      <c r="Z54" s="127">
        <f t="shared" si="28"/>
        <v>8095.7</v>
      </c>
      <c r="AA54" s="127">
        <f t="shared" si="28"/>
        <v>10303.700000000001</v>
      </c>
      <c r="AB54" s="127">
        <f t="shared" si="28"/>
        <v>14719.5</v>
      </c>
    </row>
    <row r="55" spans="1:28" s="149" customFormat="1" ht="25.5" x14ac:dyDescent="0.2">
      <c r="A55" s="150" t="s">
        <v>75</v>
      </c>
      <c r="B55" s="129" t="s">
        <v>76</v>
      </c>
      <c r="C55" s="123">
        <v>150</v>
      </c>
      <c r="D55" s="121">
        <f t="shared" si="16"/>
        <v>6094.8</v>
      </c>
      <c r="E55" s="130">
        <v>40.631999999999998</v>
      </c>
      <c r="F55" s="131">
        <f t="shared" si="25"/>
        <v>1786.1999999999998</v>
      </c>
      <c r="G55" s="130">
        <v>11.907999999999999</v>
      </c>
      <c r="H55" s="121">
        <f t="shared" si="17"/>
        <v>1734.5</v>
      </c>
      <c r="I55" s="130">
        <v>11.563000000000001</v>
      </c>
      <c r="J55" s="121">
        <f t="shared" si="18"/>
        <v>1756.5</v>
      </c>
      <c r="K55" s="130">
        <v>11.71</v>
      </c>
      <c r="L55" s="121">
        <f t="shared" si="19"/>
        <v>1780.4</v>
      </c>
      <c r="M55" s="130">
        <v>11.869</v>
      </c>
      <c r="N55" s="121">
        <f t="shared" si="20"/>
        <v>1811.7</v>
      </c>
      <c r="O55" s="130">
        <v>12.077999999999999</v>
      </c>
      <c r="P55" s="132">
        <f t="shared" si="26"/>
        <v>1964.8</v>
      </c>
      <c r="Q55" s="132">
        <f t="shared" si="26"/>
        <v>2411.4</v>
      </c>
      <c r="R55" s="132">
        <f t="shared" si="26"/>
        <v>2679.3</v>
      </c>
      <c r="S55" s="132">
        <f t="shared" si="26"/>
        <v>3572.4</v>
      </c>
      <c r="T55" s="132">
        <f t="shared" si="26"/>
        <v>3840.3</v>
      </c>
      <c r="U55" s="132">
        <f t="shared" si="22"/>
        <v>2376.1999999999998</v>
      </c>
      <c r="V55" s="132">
        <f t="shared" si="22"/>
        <v>2809.8</v>
      </c>
      <c r="W55" s="132">
        <f t="shared" si="27"/>
        <v>2549.6</v>
      </c>
      <c r="X55" s="132">
        <f t="shared" si="27"/>
        <v>3763.8</v>
      </c>
      <c r="Y55" s="132">
        <f t="shared" si="27"/>
        <v>5203.3999999999996</v>
      </c>
      <c r="Z55" s="127">
        <f t="shared" si="28"/>
        <v>2898.2</v>
      </c>
      <c r="AA55" s="127">
        <f t="shared" si="28"/>
        <v>3688.7</v>
      </c>
      <c r="AB55" s="127">
        <f t="shared" si="28"/>
        <v>5269.5</v>
      </c>
    </row>
    <row r="56" spans="1:28" s="149" customFormat="1" x14ac:dyDescent="0.2">
      <c r="A56" s="150" t="s">
        <v>77</v>
      </c>
      <c r="B56" s="129" t="s">
        <v>78</v>
      </c>
      <c r="C56" s="123">
        <v>289</v>
      </c>
      <c r="D56" s="121">
        <f t="shared" si="16"/>
        <v>11742.6</v>
      </c>
      <c r="E56" s="130">
        <v>40.631999999999998</v>
      </c>
      <c r="F56" s="131">
        <f t="shared" si="25"/>
        <v>3441.4119999999998</v>
      </c>
      <c r="G56" s="130">
        <v>11.907999999999999</v>
      </c>
      <c r="H56" s="121">
        <f t="shared" si="17"/>
        <v>3341.7</v>
      </c>
      <c r="I56" s="130">
        <v>11.563000000000001</v>
      </c>
      <c r="J56" s="121">
        <f t="shared" si="18"/>
        <v>3384.2</v>
      </c>
      <c r="K56" s="130">
        <v>11.71</v>
      </c>
      <c r="L56" s="121">
        <f t="shared" si="19"/>
        <v>3430.1</v>
      </c>
      <c r="M56" s="130">
        <v>11.869</v>
      </c>
      <c r="N56" s="121">
        <f t="shared" si="20"/>
        <v>3490.5</v>
      </c>
      <c r="O56" s="130">
        <v>12.077999999999999</v>
      </c>
      <c r="P56" s="132">
        <f t="shared" si="26"/>
        <v>3785.6</v>
      </c>
      <c r="Q56" s="132">
        <f t="shared" si="26"/>
        <v>4645.8999999999996</v>
      </c>
      <c r="R56" s="132">
        <f t="shared" si="26"/>
        <v>5162.1000000000004</v>
      </c>
      <c r="S56" s="132">
        <f t="shared" si="26"/>
        <v>6882.8</v>
      </c>
      <c r="T56" s="132">
        <f t="shared" si="26"/>
        <v>7399</v>
      </c>
      <c r="U56" s="132">
        <f t="shared" si="22"/>
        <v>4578.1000000000004</v>
      </c>
      <c r="V56" s="132">
        <f t="shared" si="22"/>
        <v>5413.6</v>
      </c>
      <c r="W56" s="132">
        <f t="shared" si="27"/>
        <v>4912.3</v>
      </c>
      <c r="X56" s="132">
        <f t="shared" si="27"/>
        <v>7251.5</v>
      </c>
      <c r="Y56" s="132">
        <f t="shared" si="27"/>
        <v>10025.1</v>
      </c>
      <c r="Z56" s="127">
        <f t="shared" si="28"/>
        <v>5583.9</v>
      </c>
      <c r="AA56" s="127">
        <f t="shared" si="28"/>
        <v>7106.8</v>
      </c>
      <c r="AB56" s="127">
        <f t="shared" si="28"/>
        <v>10152.6</v>
      </c>
    </row>
    <row r="57" spans="1:28" s="149" customFormat="1" x14ac:dyDescent="0.2">
      <c r="A57" s="148" t="s">
        <v>79</v>
      </c>
      <c r="B57" s="129" t="s">
        <v>80</v>
      </c>
      <c r="C57" s="121">
        <v>127</v>
      </c>
      <c r="D57" s="121">
        <f t="shared" si="16"/>
        <v>5160.3</v>
      </c>
      <c r="E57" s="130">
        <v>40.631999999999998</v>
      </c>
      <c r="F57" s="131">
        <f t="shared" si="25"/>
        <v>1512.316</v>
      </c>
      <c r="G57" s="130">
        <v>11.907999999999999</v>
      </c>
      <c r="H57" s="121">
        <f t="shared" si="17"/>
        <v>1468.5</v>
      </c>
      <c r="I57" s="130">
        <v>11.563000000000001</v>
      </c>
      <c r="J57" s="121">
        <f t="shared" si="18"/>
        <v>1487.2</v>
      </c>
      <c r="K57" s="130">
        <v>11.71</v>
      </c>
      <c r="L57" s="121">
        <f t="shared" si="19"/>
        <v>1507.4</v>
      </c>
      <c r="M57" s="130">
        <v>11.869</v>
      </c>
      <c r="N57" s="121">
        <f t="shared" si="20"/>
        <v>1533.9</v>
      </c>
      <c r="O57" s="130">
        <v>12.077999999999999</v>
      </c>
      <c r="P57" s="132">
        <f t="shared" si="26"/>
        <v>1663.5</v>
      </c>
      <c r="Q57" s="132">
        <f t="shared" si="26"/>
        <v>2041.6</v>
      </c>
      <c r="R57" s="132">
        <f t="shared" si="26"/>
        <v>2268.5</v>
      </c>
      <c r="S57" s="132">
        <f t="shared" si="26"/>
        <v>3024.6</v>
      </c>
      <c r="T57" s="132">
        <f t="shared" si="26"/>
        <v>3251.5</v>
      </c>
      <c r="U57" s="132">
        <f t="shared" si="22"/>
        <v>2011.8</v>
      </c>
      <c r="V57" s="132">
        <f t="shared" si="22"/>
        <v>2379</v>
      </c>
      <c r="W57" s="132">
        <f t="shared" si="27"/>
        <v>2158.6999999999998</v>
      </c>
      <c r="X57" s="132">
        <f t="shared" si="27"/>
        <v>3186.6</v>
      </c>
      <c r="Y57" s="132">
        <f t="shared" si="27"/>
        <v>4405.5</v>
      </c>
      <c r="Z57" s="127">
        <f t="shared" si="28"/>
        <v>2453.9</v>
      </c>
      <c r="AA57" s="127">
        <f t="shared" si="28"/>
        <v>3123.1</v>
      </c>
      <c r="AB57" s="127">
        <f t="shared" si="28"/>
        <v>4461.6000000000004</v>
      </c>
    </row>
    <row r="58" spans="1:28" s="149" customFormat="1" ht="25.5" x14ac:dyDescent="0.2">
      <c r="A58" s="150" t="s">
        <v>81</v>
      </c>
      <c r="B58" s="129" t="s">
        <v>82</v>
      </c>
      <c r="C58" s="123">
        <v>96.9</v>
      </c>
      <c r="D58" s="121">
        <f t="shared" si="16"/>
        <v>3937.2</v>
      </c>
      <c r="E58" s="130">
        <v>40.631999999999998</v>
      </c>
      <c r="F58" s="131">
        <f t="shared" si="25"/>
        <v>1153.8851999999999</v>
      </c>
      <c r="G58" s="130">
        <v>11.907999999999999</v>
      </c>
      <c r="H58" s="121">
        <f t="shared" si="17"/>
        <v>1120.5</v>
      </c>
      <c r="I58" s="130">
        <v>11.563000000000001</v>
      </c>
      <c r="J58" s="121">
        <f t="shared" si="18"/>
        <v>1134.7</v>
      </c>
      <c r="K58" s="130">
        <v>11.71</v>
      </c>
      <c r="L58" s="121">
        <f t="shared" si="19"/>
        <v>1150.0999999999999</v>
      </c>
      <c r="M58" s="130">
        <v>11.869</v>
      </c>
      <c r="N58" s="121">
        <f t="shared" si="20"/>
        <v>1170.4000000000001</v>
      </c>
      <c r="O58" s="130">
        <v>12.077999999999999</v>
      </c>
      <c r="P58" s="132">
        <f t="shared" si="26"/>
        <v>1269.3</v>
      </c>
      <c r="Q58" s="132">
        <f t="shared" si="26"/>
        <v>1557.7</v>
      </c>
      <c r="R58" s="132">
        <f t="shared" si="26"/>
        <v>1730.8</v>
      </c>
      <c r="S58" s="132">
        <f t="shared" si="26"/>
        <v>2307.8000000000002</v>
      </c>
      <c r="T58" s="132">
        <f t="shared" si="26"/>
        <v>2480.9</v>
      </c>
      <c r="U58" s="132">
        <f t="shared" si="22"/>
        <v>1535</v>
      </c>
      <c r="V58" s="132">
        <f t="shared" si="22"/>
        <v>1815.1</v>
      </c>
      <c r="W58" s="132">
        <f t="shared" si="27"/>
        <v>1647.1</v>
      </c>
      <c r="X58" s="132">
        <f t="shared" si="27"/>
        <v>2431.4</v>
      </c>
      <c r="Y58" s="132">
        <f t="shared" si="27"/>
        <v>3361.4</v>
      </c>
      <c r="Z58" s="127">
        <f t="shared" si="28"/>
        <v>1872.3</v>
      </c>
      <c r="AA58" s="127">
        <f t="shared" si="28"/>
        <v>2382.9</v>
      </c>
      <c r="AB58" s="127">
        <f t="shared" si="28"/>
        <v>3404.1</v>
      </c>
    </row>
    <row r="59" spans="1:28" s="149" customFormat="1" x14ac:dyDescent="0.2">
      <c r="A59" s="150" t="s">
        <v>83</v>
      </c>
      <c r="B59" s="151" t="s">
        <v>84</v>
      </c>
      <c r="C59" s="123">
        <v>53</v>
      </c>
      <c r="D59" s="121">
        <f t="shared" si="16"/>
        <v>2153.5</v>
      </c>
      <c r="E59" s="130">
        <v>40.631999999999998</v>
      </c>
      <c r="F59" s="131">
        <f t="shared" si="25"/>
        <v>631.12400000000002</v>
      </c>
      <c r="G59" s="130">
        <v>11.907999999999999</v>
      </c>
      <c r="H59" s="121">
        <f t="shared" si="17"/>
        <v>612.79999999999995</v>
      </c>
      <c r="I59" s="130">
        <v>11.563000000000001</v>
      </c>
      <c r="J59" s="121">
        <f t="shared" si="18"/>
        <v>620.6</v>
      </c>
      <c r="K59" s="130">
        <v>11.71</v>
      </c>
      <c r="L59" s="121">
        <f t="shared" si="19"/>
        <v>629.1</v>
      </c>
      <c r="M59" s="130">
        <v>11.869</v>
      </c>
      <c r="N59" s="121">
        <f t="shared" si="20"/>
        <v>640.1</v>
      </c>
      <c r="O59" s="130">
        <v>12.077999999999999</v>
      </c>
      <c r="P59" s="132">
        <f t="shared" si="26"/>
        <v>694.2</v>
      </c>
      <c r="Q59" s="132">
        <f t="shared" si="26"/>
        <v>852</v>
      </c>
      <c r="R59" s="132">
        <f t="shared" si="26"/>
        <v>946.7</v>
      </c>
      <c r="S59" s="132">
        <f t="shared" si="26"/>
        <v>1262.2</v>
      </c>
      <c r="T59" s="132">
        <f t="shared" si="26"/>
        <v>1356.9</v>
      </c>
      <c r="U59" s="132">
        <f t="shared" si="22"/>
        <v>839.6</v>
      </c>
      <c r="V59" s="132">
        <f t="shared" si="22"/>
        <v>992.8</v>
      </c>
      <c r="W59" s="132">
        <f t="shared" si="27"/>
        <v>900.9</v>
      </c>
      <c r="X59" s="132">
        <f t="shared" si="27"/>
        <v>1329.9</v>
      </c>
      <c r="Y59" s="132">
        <f t="shared" si="27"/>
        <v>1838.5</v>
      </c>
      <c r="Z59" s="127">
        <f t="shared" si="28"/>
        <v>1024</v>
      </c>
      <c r="AA59" s="127">
        <f t="shared" si="28"/>
        <v>1303.3</v>
      </c>
      <c r="AB59" s="127">
        <f t="shared" si="28"/>
        <v>1861.8</v>
      </c>
    </row>
    <row r="60" spans="1:28" s="149" customFormat="1" x14ac:dyDescent="0.2">
      <c r="A60" s="150" t="s">
        <v>85</v>
      </c>
      <c r="B60" s="129" t="s">
        <v>86</v>
      </c>
      <c r="C60" s="123">
        <v>150</v>
      </c>
      <c r="D60" s="121">
        <f t="shared" si="16"/>
        <v>6094.8</v>
      </c>
      <c r="E60" s="130">
        <v>40.631999999999998</v>
      </c>
      <c r="F60" s="131">
        <f t="shared" si="25"/>
        <v>1786.1999999999998</v>
      </c>
      <c r="G60" s="130">
        <v>11.907999999999999</v>
      </c>
      <c r="H60" s="121">
        <f t="shared" si="17"/>
        <v>1734.5</v>
      </c>
      <c r="I60" s="130">
        <v>11.563000000000001</v>
      </c>
      <c r="J60" s="121">
        <f t="shared" si="18"/>
        <v>1756.5</v>
      </c>
      <c r="K60" s="130">
        <v>11.71</v>
      </c>
      <c r="L60" s="121">
        <f t="shared" si="19"/>
        <v>1780.4</v>
      </c>
      <c r="M60" s="130">
        <v>11.869</v>
      </c>
      <c r="N60" s="121">
        <f t="shared" si="20"/>
        <v>1811.7</v>
      </c>
      <c r="O60" s="130">
        <v>12.077999999999999</v>
      </c>
      <c r="P60" s="132">
        <f t="shared" si="26"/>
        <v>1964.8</v>
      </c>
      <c r="Q60" s="132">
        <f t="shared" si="26"/>
        <v>2411.4</v>
      </c>
      <c r="R60" s="132">
        <f t="shared" si="26"/>
        <v>2679.3</v>
      </c>
      <c r="S60" s="132">
        <f t="shared" si="26"/>
        <v>3572.4</v>
      </c>
      <c r="T60" s="132">
        <f t="shared" si="26"/>
        <v>3840.3</v>
      </c>
      <c r="U60" s="132">
        <f t="shared" si="22"/>
        <v>2376.1999999999998</v>
      </c>
      <c r="V60" s="132">
        <f t="shared" si="22"/>
        <v>2809.8</v>
      </c>
      <c r="W60" s="132">
        <f t="shared" si="27"/>
        <v>2549.6</v>
      </c>
      <c r="X60" s="132">
        <f t="shared" si="27"/>
        <v>3763.8</v>
      </c>
      <c r="Y60" s="132">
        <f t="shared" si="27"/>
        <v>5203.3999999999996</v>
      </c>
      <c r="Z60" s="127">
        <f t="shared" si="28"/>
        <v>2898.2</v>
      </c>
      <c r="AA60" s="127">
        <f t="shared" si="28"/>
        <v>3688.7</v>
      </c>
      <c r="AB60" s="127">
        <f t="shared" si="28"/>
        <v>5269.5</v>
      </c>
    </row>
    <row r="61" spans="1:28" s="149" customFormat="1" ht="25.5" x14ac:dyDescent="0.2">
      <c r="A61" s="150" t="s">
        <v>87</v>
      </c>
      <c r="B61" s="151" t="s">
        <v>88</v>
      </c>
      <c r="C61" s="123">
        <v>116.3</v>
      </c>
      <c r="D61" s="121">
        <f t="shared" ref="D61:D78" si="29">ROUND(E61*C61,1)</f>
        <v>4725.5</v>
      </c>
      <c r="E61" s="130">
        <v>40.631999999999998</v>
      </c>
      <c r="F61" s="131">
        <f t="shared" si="25"/>
        <v>1384.9004</v>
      </c>
      <c r="G61" s="130">
        <v>11.907999999999999</v>
      </c>
      <c r="H61" s="121">
        <f t="shared" si="17"/>
        <v>1344.8</v>
      </c>
      <c r="I61" s="130">
        <v>11.563000000000001</v>
      </c>
      <c r="J61" s="121">
        <f t="shared" ref="J61:J71" si="30">ROUND(K61*C61,1)</f>
        <v>1361.9</v>
      </c>
      <c r="K61" s="130">
        <v>11.71</v>
      </c>
      <c r="L61" s="121">
        <f t="shared" ref="L61:L78" si="31">ROUND(M61*C61,1)</f>
        <v>1380.4</v>
      </c>
      <c r="M61" s="130">
        <v>11.869</v>
      </c>
      <c r="N61" s="121">
        <f t="shared" ref="N61:N78" si="32">ROUND(O61*C61,1)</f>
        <v>1404.7</v>
      </c>
      <c r="O61" s="130">
        <v>12.077999999999999</v>
      </c>
      <c r="P61" s="132">
        <f t="shared" si="26"/>
        <v>1523.4</v>
      </c>
      <c r="Q61" s="132">
        <f t="shared" si="26"/>
        <v>1869.6</v>
      </c>
      <c r="R61" s="132">
        <f t="shared" si="26"/>
        <v>2077.4</v>
      </c>
      <c r="S61" s="132">
        <f t="shared" si="26"/>
        <v>2769.8</v>
      </c>
      <c r="T61" s="132">
        <f t="shared" si="26"/>
        <v>2977.5</v>
      </c>
      <c r="U61" s="132">
        <f t="shared" si="22"/>
        <v>1842.3</v>
      </c>
      <c r="V61" s="132">
        <f t="shared" si="22"/>
        <v>2178.5</v>
      </c>
      <c r="W61" s="132">
        <f t="shared" si="27"/>
        <v>1976.8</v>
      </c>
      <c r="X61" s="132">
        <f t="shared" si="27"/>
        <v>2918.2</v>
      </c>
      <c r="Y61" s="132">
        <f t="shared" si="27"/>
        <v>4034.3</v>
      </c>
      <c r="Z61" s="127">
        <f t="shared" si="28"/>
        <v>2247.1</v>
      </c>
      <c r="AA61" s="127">
        <f t="shared" si="28"/>
        <v>2860</v>
      </c>
      <c r="AB61" s="127">
        <f t="shared" si="28"/>
        <v>4085.7</v>
      </c>
    </row>
    <row r="62" spans="1:28" s="149" customFormat="1" x14ac:dyDescent="0.2">
      <c r="A62" s="150" t="s">
        <v>89</v>
      </c>
      <c r="B62" s="151" t="s">
        <v>90</v>
      </c>
      <c r="C62" s="123">
        <v>47</v>
      </c>
      <c r="D62" s="121">
        <f t="shared" si="29"/>
        <v>1909.7</v>
      </c>
      <c r="E62" s="130">
        <v>40.631999999999998</v>
      </c>
      <c r="F62" s="131">
        <f t="shared" si="25"/>
        <v>559.67599999999993</v>
      </c>
      <c r="G62" s="130">
        <v>11.907999999999999</v>
      </c>
      <c r="H62" s="121">
        <f t="shared" si="17"/>
        <v>543.5</v>
      </c>
      <c r="I62" s="130">
        <v>11.563000000000001</v>
      </c>
      <c r="J62" s="121">
        <f t="shared" si="30"/>
        <v>550.4</v>
      </c>
      <c r="K62" s="130">
        <v>11.71</v>
      </c>
      <c r="L62" s="121">
        <f t="shared" si="31"/>
        <v>557.79999999999995</v>
      </c>
      <c r="M62" s="130">
        <v>11.869</v>
      </c>
      <c r="N62" s="121">
        <f t="shared" si="32"/>
        <v>567.70000000000005</v>
      </c>
      <c r="O62" s="130">
        <v>12.077999999999999</v>
      </c>
      <c r="P62" s="132">
        <f t="shared" ref="P62:T78" si="33">ROUND($C62*$G62*P$6,1)</f>
        <v>615.6</v>
      </c>
      <c r="Q62" s="132">
        <f t="shared" si="33"/>
        <v>755.6</v>
      </c>
      <c r="R62" s="132">
        <f t="shared" si="33"/>
        <v>839.5</v>
      </c>
      <c r="S62" s="132">
        <f t="shared" si="33"/>
        <v>1119.4000000000001</v>
      </c>
      <c r="T62" s="132">
        <f t="shared" si="33"/>
        <v>1203.3</v>
      </c>
      <c r="U62" s="132">
        <f t="shared" si="22"/>
        <v>744.5</v>
      </c>
      <c r="V62" s="132">
        <f t="shared" si="22"/>
        <v>880.4</v>
      </c>
      <c r="W62" s="132">
        <f t="shared" si="27"/>
        <v>798.9</v>
      </c>
      <c r="X62" s="132">
        <f t="shared" si="27"/>
        <v>1179.3</v>
      </c>
      <c r="Y62" s="132">
        <f t="shared" si="27"/>
        <v>1630.4</v>
      </c>
      <c r="Z62" s="127">
        <f t="shared" si="28"/>
        <v>908.2</v>
      </c>
      <c r="AA62" s="127">
        <f t="shared" si="28"/>
        <v>1155.8</v>
      </c>
      <c r="AB62" s="127">
        <f t="shared" si="28"/>
        <v>1651.2</v>
      </c>
    </row>
    <row r="63" spans="1:28" s="149" customFormat="1" x14ac:dyDescent="0.2">
      <c r="A63" s="150" t="s">
        <v>91</v>
      </c>
      <c r="B63" s="151" t="s">
        <v>92</v>
      </c>
      <c r="C63" s="123">
        <v>20.399999999999999</v>
      </c>
      <c r="D63" s="121">
        <f t="shared" si="29"/>
        <v>828.9</v>
      </c>
      <c r="E63" s="130">
        <v>40.631999999999998</v>
      </c>
      <c r="F63" s="131">
        <f t="shared" si="25"/>
        <v>242.92319999999998</v>
      </c>
      <c r="G63" s="130">
        <v>11.907999999999999</v>
      </c>
      <c r="H63" s="121">
        <f t="shared" si="17"/>
        <v>235.9</v>
      </c>
      <c r="I63" s="130">
        <v>11.563000000000001</v>
      </c>
      <c r="J63" s="121">
        <f t="shared" si="30"/>
        <v>238.9</v>
      </c>
      <c r="K63" s="130">
        <v>11.71</v>
      </c>
      <c r="L63" s="121">
        <f t="shared" si="31"/>
        <v>242.1</v>
      </c>
      <c r="M63" s="130">
        <v>11.869</v>
      </c>
      <c r="N63" s="121">
        <f t="shared" si="32"/>
        <v>246.4</v>
      </c>
      <c r="O63" s="130">
        <v>12.077999999999999</v>
      </c>
      <c r="P63" s="132">
        <f t="shared" si="33"/>
        <v>267.2</v>
      </c>
      <c r="Q63" s="132">
        <f t="shared" si="33"/>
        <v>327.9</v>
      </c>
      <c r="R63" s="132">
        <f t="shared" si="33"/>
        <v>364.4</v>
      </c>
      <c r="S63" s="132">
        <f t="shared" si="33"/>
        <v>485.8</v>
      </c>
      <c r="T63" s="132">
        <f t="shared" si="33"/>
        <v>522.29999999999995</v>
      </c>
      <c r="U63" s="132">
        <f t="shared" si="22"/>
        <v>323.2</v>
      </c>
      <c r="V63" s="132">
        <f t="shared" si="22"/>
        <v>382.1</v>
      </c>
      <c r="W63" s="132">
        <f t="shared" si="27"/>
        <v>346.8</v>
      </c>
      <c r="X63" s="132">
        <f t="shared" si="27"/>
        <v>511.9</v>
      </c>
      <c r="Y63" s="132">
        <f t="shared" si="27"/>
        <v>707.7</v>
      </c>
      <c r="Z63" s="127">
        <f t="shared" si="28"/>
        <v>394.2</v>
      </c>
      <c r="AA63" s="127">
        <f t="shared" si="28"/>
        <v>501.7</v>
      </c>
      <c r="AB63" s="127">
        <f t="shared" si="28"/>
        <v>716.7</v>
      </c>
    </row>
    <row r="64" spans="1:28" s="149" customFormat="1" x14ac:dyDescent="0.2">
      <c r="A64" s="150" t="s">
        <v>93</v>
      </c>
      <c r="B64" s="151" t="s">
        <v>94</v>
      </c>
      <c r="C64" s="123">
        <v>111.5</v>
      </c>
      <c r="D64" s="121">
        <f t="shared" si="29"/>
        <v>4530.5</v>
      </c>
      <c r="E64" s="130">
        <v>40.631999999999998</v>
      </c>
      <c r="F64" s="131">
        <f t="shared" si="25"/>
        <v>1327.742</v>
      </c>
      <c r="G64" s="130">
        <v>11.907999999999999</v>
      </c>
      <c r="H64" s="121">
        <f t="shared" si="17"/>
        <v>1289.3</v>
      </c>
      <c r="I64" s="130">
        <v>11.563000000000001</v>
      </c>
      <c r="J64" s="121">
        <f t="shared" si="30"/>
        <v>1305.7</v>
      </c>
      <c r="K64" s="130">
        <v>11.71</v>
      </c>
      <c r="L64" s="121">
        <f t="shared" si="31"/>
        <v>1323.4</v>
      </c>
      <c r="M64" s="130">
        <v>11.869</v>
      </c>
      <c r="N64" s="121">
        <f t="shared" si="32"/>
        <v>1346.7</v>
      </c>
      <c r="O64" s="130">
        <v>12.077999999999999</v>
      </c>
      <c r="P64" s="132">
        <f t="shared" si="33"/>
        <v>1460.5</v>
      </c>
      <c r="Q64" s="132">
        <f t="shared" si="33"/>
        <v>1792.5</v>
      </c>
      <c r="R64" s="132">
        <f t="shared" si="33"/>
        <v>1991.6</v>
      </c>
      <c r="S64" s="132">
        <f t="shared" si="33"/>
        <v>2655.5</v>
      </c>
      <c r="T64" s="132">
        <f t="shared" si="33"/>
        <v>2854.6</v>
      </c>
      <c r="U64" s="132">
        <f t="shared" si="22"/>
        <v>1766.3</v>
      </c>
      <c r="V64" s="132">
        <f t="shared" si="22"/>
        <v>2088.6</v>
      </c>
      <c r="W64" s="132">
        <f t="shared" si="27"/>
        <v>1895.2</v>
      </c>
      <c r="X64" s="132">
        <f t="shared" si="27"/>
        <v>2797.7</v>
      </c>
      <c r="Y64" s="132">
        <f t="shared" si="27"/>
        <v>3867.8</v>
      </c>
      <c r="Z64" s="127">
        <f t="shared" si="28"/>
        <v>2154.4</v>
      </c>
      <c r="AA64" s="127">
        <f t="shared" si="28"/>
        <v>2742</v>
      </c>
      <c r="AB64" s="127">
        <f t="shared" si="28"/>
        <v>3917.1</v>
      </c>
    </row>
    <row r="65" spans="1:28" s="149" customFormat="1" x14ac:dyDescent="0.2">
      <c r="A65" s="152" t="s">
        <v>129</v>
      </c>
      <c r="B65" s="129" t="s">
        <v>95</v>
      </c>
      <c r="C65" s="123">
        <v>12</v>
      </c>
      <c r="D65" s="153">
        <f t="shared" si="29"/>
        <v>142.4</v>
      </c>
      <c r="E65" s="154">
        <f t="shared" ref="E65:E71" si="34">M65</f>
        <v>11.869</v>
      </c>
      <c r="F65" s="131">
        <f t="shared" si="25"/>
        <v>142.89599999999999</v>
      </c>
      <c r="G65" s="130">
        <v>11.907999999999999</v>
      </c>
      <c r="H65" s="121">
        <f t="shared" si="17"/>
        <v>138.80000000000001</v>
      </c>
      <c r="I65" s="130">
        <v>11.563000000000001</v>
      </c>
      <c r="J65" s="121">
        <f t="shared" si="30"/>
        <v>140.5</v>
      </c>
      <c r="K65" s="130">
        <v>11.71</v>
      </c>
      <c r="L65" s="121">
        <f t="shared" si="31"/>
        <v>142.4</v>
      </c>
      <c r="M65" s="130">
        <v>11.869</v>
      </c>
      <c r="N65" s="121">
        <f t="shared" si="32"/>
        <v>144.9</v>
      </c>
      <c r="O65" s="130">
        <v>12.077999999999999</v>
      </c>
      <c r="P65" s="132">
        <f t="shared" si="33"/>
        <v>157.19999999999999</v>
      </c>
      <c r="Q65" s="132">
        <f t="shared" si="33"/>
        <v>192.9</v>
      </c>
      <c r="R65" s="132">
        <f t="shared" si="33"/>
        <v>214.3</v>
      </c>
      <c r="S65" s="132">
        <f t="shared" si="33"/>
        <v>285.8</v>
      </c>
      <c r="T65" s="132">
        <f t="shared" si="33"/>
        <v>307.2</v>
      </c>
      <c r="U65" s="132">
        <f t="shared" si="22"/>
        <v>190.1</v>
      </c>
      <c r="V65" s="132">
        <f t="shared" si="22"/>
        <v>224.8</v>
      </c>
      <c r="W65" s="132">
        <f t="shared" si="27"/>
        <v>204</v>
      </c>
      <c r="X65" s="132">
        <f t="shared" si="27"/>
        <v>301.10000000000002</v>
      </c>
      <c r="Y65" s="132">
        <f t="shared" si="27"/>
        <v>416.3</v>
      </c>
      <c r="Z65" s="127">
        <f t="shared" si="28"/>
        <v>231.8</v>
      </c>
      <c r="AA65" s="127">
        <f t="shared" si="28"/>
        <v>295.10000000000002</v>
      </c>
      <c r="AB65" s="127">
        <f t="shared" si="28"/>
        <v>421.5</v>
      </c>
    </row>
    <row r="66" spans="1:28" s="149" customFormat="1" x14ac:dyDescent="0.2">
      <c r="A66" s="152" t="s">
        <v>130</v>
      </c>
      <c r="B66" s="151" t="s">
        <v>96</v>
      </c>
      <c r="C66" s="123">
        <v>284.13</v>
      </c>
      <c r="D66" s="153">
        <f t="shared" si="29"/>
        <v>3372.3</v>
      </c>
      <c r="E66" s="154">
        <f t="shared" si="34"/>
        <v>11.869</v>
      </c>
      <c r="F66" s="131">
        <f t="shared" si="25"/>
        <v>3383.42004</v>
      </c>
      <c r="G66" s="130">
        <v>11.907999999999999</v>
      </c>
      <c r="H66" s="121">
        <f t="shared" si="17"/>
        <v>3285.4</v>
      </c>
      <c r="I66" s="130">
        <v>11.563000000000001</v>
      </c>
      <c r="J66" s="121">
        <f t="shared" si="30"/>
        <v>3327.2</v>
      </c>
      <c r="K66" s="130">
        <v>11.71</v>
      </c>
      <c r="L66" s="121">
        <f t="shared" si="31"/>
        <v>3372.3</v>
      </c>
      <c r="M66" s="130">
        <v>11.869</v>
      </c>
      <c r="N66" s="121">
        <f t="shared" si="32"/>
        <v>3431.7</v>
      </c>
      <c r="O66" s="130">
        <v>12.077999999999999</v>
      </c>
      <c r="P66" s="132">
        <f t="shared" si="33"/>
        <v>3721.8</v>
      </c>
      <c r="Q66" s="132">
        <f t="shared" si="33"/>
        <v>4567.6000000000004</v>
      </c>
      <c r="R66" s="132">
        <f t="shared" si="33"/>
        <v>5075.1000000000004</v>
      </c>
      <c r="S66" s="132">
        <f t="shared" si="33"/>
        <v>6766.8</v>
      </c>
      <c r="T66" s="132">
        <f t="shared" si="33"/>
        <v>7274.4</v>
      </c>
      <c r="U66" s="132">
        <f t="shared" si="22"/>
        <v>4501</v>
      </c>
      <c r="V66" s="132">
        <f t="shared" si="22"/>
        <v>5322.3</v>
      </c>
      <c r="W66" s="132">
        <f t="shared" si="27"/>
        <v>4829.5</v>
      </c>
      <c r="X66" s="132">
        <f t="shared" si="27"/>
        <v>7129.3</v>
      </c>
      <c r="Y66" s="132">
        <f t="shared" si="27"/>
        <v>9856.2000000000007</v>
      </c>
      <c r="Z66" s="127">
        <f t="shared" si="28"/>
        <v>5489.9</v>
      </c>
      <c r="AA66" s="127">
        <f t="shared" si="28"/>
        <v>6987.1</v>
      </c>
      <c r="AB66" s="127">
        <f t="shared" si="28"/>
        <v>9981.6</v>
      </c>
    </row>
    <row r="67" spans="1:28" s="149" customFormat="1" ht="28.15" customHeight="1" x14ac:dyDescent="0.2">
      <c r="A67" s="152" t="s">
        <v>131</v>
      </c>
      <c r="B67" s="129" t="s">
        <v>153</v>
      </c>
      <c r="C67" s="121">
        <v>109</v>
      </c>
      <c r="D67" s="153">
        <f t="shared" si="29"/>
        <v>1293.7</v>
      </c>
      <c r="E67" s="154">
        <f t="shared" si="34"/>
        <v>11.869</v>
      </c>
      <c r="F67" s="131">
        <f t="shared" si="25"/>
        <v>1297.972</v>
      </c>
      <c r="G67" s="130">
        <v>11.907999999999999</v>
      </c>
      <c r="H67" s="121">
        <f t="shared" si="17"/>
        <v>1260.4000000000001</v>
      </c>
      <c r="I67" s="130">
        <v>11.563000000000001</v>
      </c>
      <c r="J67" s="121">
        <f t="shared" si="30"/>
        <v>1276.4000000000001</v>
      </c>
      <c r="K67" s="130">
        <v>11.71</v>
      </c>
      <c r="L67" s="121">
        <f t="shared" si="31"/>
        <v>1293.7</v>
      </c>
      <c r="M67" s="130">
        <v>11.869</v>
      </c>
      <c r="N67" s="121">
        <f t="shared" si="32"/>
        <v>1316.5</v>
      </c>
      <c r="O67" s="130">
        <v>12.077999999999999</v>
      </c>
      <c r="P67" s="132">
        <f t="shared" si="33"/>
        <v>1427.8</v>
      </c>
      <c r="Q67" s="132">
        <f t="shared" si="33"/>
        <v>1752.3</v>
      </c>
      <c r="R67" s="132">
        <f t="shared" si="33"/>
        <v>1947</v>
      </c>
      <c r="S67" s="132">
        <f t="shared" si="33"/>
        <v>2595.9</v>
      </c>
      <c r="T67" s="132">
        <f t="shared" si="33"/>
        <v>2790.6</v>
      </c>
      <c r="U67" s="132">
        <f t="shared" si="22"/>
        <v>1726.7</v>
      </c>
      <c r="V67" s="132">
        <f t="shared" si="22"/>
        <v>2041.8</v>
      </c>
      <c r="W67" s="132">
        <f t="shared" si="27"/>
        <v>1852.7</v>
      </c>
      <c r="X67" s="132">
        <f t="shared" si="27"/>
        <v>2735</v>
      </c>
      <c r="Y67" s="132">
        <f t="shared" si="27"/>
        <v>3781.1</v>
      </c>
      <c r="Z67" s="127">
        <f t="shared" si="28"/>
        <v>2106.1</v>
      </c>
      <c r="AA67" s="127">
        <f t="shared" si="28"/>
        <v>2680.4</v>
      </c>
      <c r="AB67" s="127">
        <f t="shared" si="28"/>
        <v>3829.2</v>
      </c>
    </row>
    <row r="68" spans="1:28" s="149" customFormat="1" x14ac:dyDescent="0.2">
      <c r="A68" s="152" t="s">
        <v>132</v>
      </c>
      <c r="B68" s="129" t="s">
        <v>97</v>
      </c>
      <c r="C68" s="121">
        <v>109</v>
      </c>
      <c r="D68" s="153">
        <f t="shared" si="29"/>
        <v>1293.7</v>
      </c>
      <c r="E68" s="154">
        <f t="shared" si="34"/>
        <v>11.869</v>
      </c>
      <c r="F68" s="131">
        <f t="shared" si="25"/>
        <v>1297.972</v>
      </c>
      <c r="G68" s="130">
        <v>11.907999999999999</v>
      </c>
      <c r="H68" s="121">
        <f t="shared" si="17"/>
        <v>1260.4000000000001</v>
      </c>
      <c r="I68" s="130">
        <v>11.563000000000001</v>
      </c>
      <c r="J68" s="121">
        <f t="shared" si="30"/>
        <v>1276.4000000000001</v>
      </c>
      <c r="K68" s="130">
        <v>11.71</v>
      </c>
      <c r="L68" s="121">
        <f t="shared" si="31"/>
        <v>1293.7</v>
      </c>
      <c r="M68" s="130">
        <v>11.869</v>
      </c>
      <c r="N68" s="121">
        <f t="shared" si="32"/>
        <v>1316.5</v>
      </c>
      <c r="O68" s="130">
        <v>12.077999999999999</v>
      </c>
      <c r="P68" s="132">
        <f t="shared" si="33"/>
        <v>1427.8</v>
      </c>
      <c r="Q68" s="132">
        <f t="shared" si="33"/>
        <v>1752.3</v>
      </c>
      <c r="R68" s="132">
        <f t="shared" si="33"/>
        <v>1947</v>
      </c>
      <c r="S68" s="132">
        <f t="shared" si="33"/>
        <v>2595.9</v>
      </c>
      <c r="T68" s="132">
        <f t="shared" si="33"/>
        <v>2790.6</v>
      </c>
      <c r="U68" s="132">
        <f t="shared" si="22"/>
        <v>1726.7</v>
      </c>
      <c r="V68" s="132">
        <f t="shared" si="22"/>
        <v>2041.8</v>
      </c>
      <c r="W68" s="132">
        <f t="shared" si="27"/>
        <v>1852.7</v>
      </c>
      <c r="X68" s="132">
        <f t="shared" si="27"/>
        <v>2735</v>
      </c>
      <c r="Y68" s="132">
        <f t="shared" si="27"/>
        <v>3781.1</v>
      </c>
      <c r="Z68" s="127">
        <f t="shared" si="28"/>
        <v>2106.1</v>
      </c>
      <c r="AA68" s="127">
        <f t="shared" si="28"/>
        <v>2680.4</v>
      </c>
      <c r="AB68" s="127">
        <f t="shared" si="28"/>
        <v>3829.2</v>
      </c>
    </row>
    <row r="69" spans="1:28" s="149" customFormat="1" x14ac:dyDescent="0.2">
      <c r="A69" s="152" t="s">
        <v>133</v>
      </c>
      <c r="B69" s="151" t="s">
        <v>98</v>
      </c>
      <c r="C69" s="123">
        <v>120</v>
      </c>
      <c r="D69" s="153">
        <f t="shared" si="29"/>
        <v>1424.3</v>
      </c>
      <c r="E69" s="154">
        <f t="shared" si="34"/>
        <v>11.869</v>
      </c>
      <c r="F69" s="131">
        <f t="shared" si="25"/>
        <v>1428.96</v>
      </c>
      <c r="G69" s="130">
        <v>11.907999999999999</v>
      </c>
      <c r="H69" s="121">
        <f t="shared" si="17"/>
        <v>1387.6</v>
      </c>
      <c r="I69" s="130">
        <v>11.563000000000001</v>
      </c>
      <c r="J69" s="121">
        <f t="shared" si="30"/>
        <v>1405.2</v>
      </c>
      <c r="K69" s="130">
        <v>11.71</v>
      </c>
      <c r="L69" s="121">
        <f t="shared" si="31"/>
        <v>1424.3</v>
      </c>
      <c r="M69" s="130">
        <v>11.869</v>
      </c>
      <c r="N69" s="121">
        <f t="shared" si="32"/>
        <v>1449.4</v>
      </c>
      <c r="O69" s="130">
        <v>12.077999999999999</v>
      </c>
      <c r="P69" s="132">
        <f t="shared" si="33"/>
        <v>1571.9</v>
      </c>
      <c r="Q69" s="132">
        <f t="shared" si="33"/>
        <v>1929.1</v>
      </c>
      <c r="R69" s="132">
        <f t="shared" si="33"/>
        <v>2143.4</v>
      </c>
      <c r="S69" s="132">
        <f t="shared" si="33"/>
        <v>2857.9</v>
      </c>
      <c r="T69" s="132">
        <f t="shared" si="33"/>
        <v>3072.3</v>
      </c>
      <c r="U69" s="132">
        <f t="shared" si="22"/>
        <v>1901</v>
      </c>
      <c r="V69" s="132">
        <f t="shared" si="22"/>
        <v>2247.8000000000002</v>
      </c>
      <c r="W69" s="132">
        <f t="shared" si="27"/>
        <v>2039.7</v>
      </c>
      <c r="X69" s="132">
        <f t="shared" si="27"/>
        <v>3011</v>
      </c>
      <c r="Y69" s="132">
        <f t="shared" si="27"/>
        <v>4162.7</v>
      </c>
      <c r="Z69" s="127">
        <f t="shared" si="28"/>
        <v>2318.6</v>
      </c>
      <c r="AA69" s="127">
        <f t="shared" si="28"/>
        <v>2950.9</v>
      </c>
      <c r="AB69" s="127">
        <f t="shared" si="28"/>
        <v>4215.6000000000004</v>
      </c>
    </row>
    <row r="70" spans="1:28" s="149" customFormat="1" x14ac:dyDescent="0.2">
      <c r="A70" s="152" t="s">
        <v>134</v>
      </c>
      <c r="B70" s="151" t="s">
        <v>100</v>
      </c>
      <c r="C70" s="123">
        <v>50</v>
      </c>
      <c r="D70" s="153">
        <f t="shared" si="29"/>
        <v>565.6</v>
      </c>
      <c r="E70" s="154">
        <f t="shared" si="34"/>
        <v>11.311999999999999</v>
      </c>
      <c r="F70" s="131">
        <f t="shared" si="25"/>
        <v>567.55000000000007</v>
      </c>
      <c r="G70" s="130">
        <v>11.351000000000001</v>
      </c>
      <c r="H70" s="121">
        <f t="shared" si="17"/>
        <v>551.20000000000005</v>
      </c>
      <c r="I70" s="130">
        <v>11.023</v>
      </c>
      <c r="J70" s="121">
        <f t="shared" si="30"/>
        <v>559</v>
      </c>
      <c r="K70" s="130">
        <v>11.18</v>
      </c>
      <c r="L70" s="121">
        <f t="shared" si="31"/>
        <v>565.6</v>
      </c>
      <c r="M70" s="130">
        <v>11.311999999999999</v>
      </c>
      <c r="N70" s="121">
        <f t="shared" si="32"/>
        <v>575.70000000000005</v>
      </c>
      <c r="O70" s="130">
        <v>11.513</v>
      </c>
      <c r="P70" s="132">
        <f t="shared" si="33"/>
        <v>624.29999999999995</v>
      </c>
      <c r="Q70" s="132">
        <f t="shared" si="33"/>
        <v>766.2</v>
      </c>
      <c r="R70" s="132">
        <f t="shared" si="33"/>
        <v>851.3</v>
      </c>
      <c r="S70" s="132">
        <f t="shared" si="33"/>
        <v>1135.0999999999999</v>
      </c>
      <c r="T70" s="132">
        <f t="shared" si="33"/>
        <v>1220.2</v>
      </c>
      <c r="U70" s="132">
        <f t="shared" si="22"/>
        <v>755.1</v>
      </c>
      <c r="V70" s="132">
        <f t="shared" si="22"/>
        <v>892.9</v>
      </c>
      <c r="W70" s="132">
        <f t="shared" si="27"/>
        <v>810.2</v>
      </c>
      <c r="X70" s="132">
        <f t="shared" si="27"/>
        <v>1196</v>
      </c>
      <c r="Y70" s="132">
        <f t="shared" si="27"/>
        <v>1653.5</v>
      </c>
      <c r="Z70" s="127">
        <f t="shared" si="28"/>
        <v>922.4</v>
      </c>
      <c r="AA70" s="127">
        <f t="shared" si="28"/>
        <v>1173.9000000000001</v>
      </c>
      <c r="AB70" s="127">
        <f t="shared" si="28"/>
        <v>1677</v>
      </c>
    </row>
    <row r="71" spans="1:28" s="149" customFormat="1" ht="25.5" x14ac:dyDescent="0.2">
      <c r="A71" s="152" t="s">
        <v>135</v>
      </c>
      <c r="B71" s="129" t="s">
        <v>99</v>
      </c>
      <c r="C71" s="121">
        <v>50</v>
      </c>
      <c r="D71" s="153">
        <f t="shared" si="29"/>
        <v>565.6</v>
      </c>
      <c r="E71" s="154">
        <f t="shared" si="34"/>
        <v>11.311999999999999</v>
      </c>
      <c r="F71" s="131">
        <f t="shared" si="25"/>
        <v>567.55000000000007</v>
      </c>
      <c r="G71" s="130">
        <v>11.351000000000001</v>
      </c>
      <c r="H71" s="121">
        <f t="shared" si="17"/>
        <v>551.20000000000005</v>
      </c>
      <c r="I71" s="130">
        <v>11.023</v>
      </c>
      <c r="J71" s="121">
        <f t="shared" si="30"/>
        <v>559</v>
      </c>
      <c r="K71" s="130">
        <v>11.18</v>
      </c>
      <c r="L71" s="121">
        <f t="shared" si="31"/>
        <v>565.6</v>
      </c>
      <c r="M71" s="130">
        <v>11.311999999999999</v>
      </c>
      <c r="N71" s="121">
        <f t="shared" si="32"/>
        <v>575.70000000000005</v>
      </c>
      <c r="O71" s="130">
        <v>11.513</v>
      </c>
      <c r="P71" s="132">
        <f t="shared" si="33"/>
        <v>624.29999999999995</v>
      </c>
      <c r="Q71" s="132">
        <f t="shared" si="33"/>
        <v>766.2</v>
      </c>
      <c r="R71" s="132">
        <f t="shared" si="33"/>
        <v>851.3</v>
      </c>
      <c r="S71" s="132">
        <f t="shared" si="33"/>
        <v>1135.0999999999999</v>
      </c>
      <c r="T71" s="132">
        <f t="shared" si="33"/>
        <v>1220.2</v>
      </c>
      <c r="U71" s="132">
        <f>ROUND($C71*$I71*U$6,1)</f>
        <v>755.1</v>
      </c>
      <c r="V71" s="132">
        <f t="shared" si="22"/>
        <v>892.9</v>
      </c>
      <c r="W71" s="132">
        <f t="shared" si="27"/>
        <v>810.2</v>
      </c>
      <c r="X71" s="132">
        <f t="shared" si="27"/>
        <v>1196</v>
      </c>
      <c r="Y71" s="132">
        <f t="shared" si="27"/>
        <v>1653.5</v>
      </c>
      <c r="Z71" s="127">
        <f t="shared" si="28"/>
        <v>922.4</v>
      </c>
      <c r="AA71" s="127">
        <f t="shared" si="28"/>
        <v>1173.9000000000001</v>
      </c>
      <c r="AB71" s="127">
        <f t="shared" si="28"/>
        <v>1677</v>
      </c>
    </row>
    <row r="72" spans="1:28" s="149" customFormat="1" x14ac:dyDescent="0.2">
      <c r="A72" s="148">
        <v>4980</v>
      </c>
      <c r="B72" s="129" t="s">
        <v>107</v>
      </c>
      <c r="C72" s="121">
        <v>274.8</v>
      </c>
      <c r="D72" s="121">
        <f t="shared" si="29"/>
        <v>11165.7</v>
      </c>
      <c r="E72" s="130">
        <v>40.631999999999998</v>
      </c>
      <c r="F72" s="131"/>
      <c r="G72" s="121"/>
      <c r="H72" s="121"/>
      <c r="I72" s="120"/>
      <c r="J72" s="121"/>
      <c r="K72" s="120"/>
      <c r="L72" s="121">
        <f t="shared" si="31"/>
        <v>3261.6</v>
      </c>
      <c r="M72" s="130">
        <v>11.869</v>
      </c>
      <c r="N72" s="121">
        <f t="shared" si="32"/>
        <v>3319</v>
      </c>
      <c r="O72" s="130">
        <v>12.077999999999999</v>
      </c>
      <c r="P72" s="132">
        <f t="shared" si="33"/>
        <v>0</v>
      </c>
      <c r="Q72" s="132">
        <f t="shared" si="33"/>
        <v>0</v>
      </c>
      <c r="R72" s="132">
        <f t="shared" si="33"/>
        <v>0</v>
      </c>
      <c r="S72" s="132">
        <f t="shared" si="33"/>
        <v>0</v>
      </c>
      <c r="T72" s="132">
        <f t="shared" si="33"/>
        <v>0</v>
      </c>
      <c r="U72" s="132">
        <f t="shared" si="22"/>
        <v>0</v>
      </c>
      <c r="V72" s="132">
        <f t="shared" si="22"/>
        <v>0</v>
      </c>
      <c r="W72" s="132">
        <f t="shared" ref="W72:Y78" si="35">ROUND($C72*$I72*W$6,1)</f>
        <v>0</v>
      </c>
      <c r="X72" s="132">
        <f t="shared" si="35"/>
        <v>0</v>
      </c>
      <c r="Y72" s="132">
        <f t="shared" si="35"/>
        <v>0</v>
      </c>
      <c r="Z72" s="127">
        <f t="shared" si="28"/>
        <v>0</v>
      </c>
      <c r="AA72" s="127">
        <f t="shared" si="28"/>
        <v>0</v>
      </c>
      <c r="AB72" s="127">
        <f t="shared" si="28"/>
        <v>0</v>
      </c>
    </row>
    <row r="73" spans="1:28" s="149" customFormat="1" x14ac:dyDescent="0.2">
      <c r="A73" s="150">
        <v>4981</v>
      </c>
      <c r="B73" s="129" t="s">
        <v>108</v>
      </c>
      <c r="C73" s="123"/>
      <c r="D73" s="121">
        <f t="shared" si="29"/>
        <v>0</v>
      </c>
      <c r="E73" s="130">
        <v>40.631999999999998</v>
      </c>
      <c r="F73" s="131"/>
      <c r="G73" s="121"/>
      <c r="H73" s="121"/>
      <c r="I73" s="120"/>
      <c r="J73" s="121"/>
      <c r="K73" s="120"/>
      <c r="L73" s="121">
        <f t="shared" si="31"/>
        <v>0</v>
      </c>
      <c r="M73" s="130">
        <v>11.869</v>
      </c>
      <c r="N73" s="121">
        <f t="shared" si="32"/>
        <v>0</v>
      </c>
      <c r="O73" s="130">
        <v>12.077999999999999</v>
      </c>
      <c r="P73" s="132">
        <f t="shared" si="33"/>
        <v>0</v>
      </c>
      <c r="Q73" s="132">
        <f t="shared" si="33"/>
        <v>0</v>
      </c>
      <c r="R73" s="132">
        <f t="shared" si="33"/>
        <v>0</v>
      </c>
      <c r="S73" s="132">
        <f t="shared" si="33"/>
        <v>0</v>
      </c>
      <c r="T73" s="132">
        <f t="shared" si="33"/>
        <v>0</v>
      </c>
      <c r="U73" s="132">
        <f t="shared" si="22"/>
        <v>0</v>
      </c>
      <c r="V73" s="132">
        <f t="shared" si="22"/>
        <v>0</v>
      </c>
      <c r="W73" s="132">
        <f t="shared" si="35"/>
        <v>0</v>
      </c>
      <c r="X73" s="132">
        <f t="shared" si="35"/>
        <v>0</v>
      </c>
      <c r="Y73" s="132">
        <f t="shared" si="35"/>
        <v>0</v>
      </c>
      <c r="Z73" s="127">
        <f t="shared" ref="Z73:AB78" si="36">ROUND($J73*Z$6,1)</f>
        <v>0</v>
      </c>
      <c r="AA73" s="127">
        <f t="shared" si="36"/>
        <v>0</v>
      </c>
      <c r="AB73" s="127">
        <f t="shared" si="36"/>
        <v>0</v>
      </c>
    </row>
    <row r="74" spans="1:28" s="149" customFormat="1" x14ac:dyDescent="0.2">
      <c r="A74" s="150">
        <v>4983</v>
      </c>
      <c r="B74" s="129" t="s">
        <v>109</v>
      </c>
      <c r="C74" s="123"/>
      <c r="D74" s="121">
        <f t="shared" si="29"/>
        <v>0</v>
      </c>
      <c r="E74" s="157">
        <f>M74</f>
        <v>11.869</v>
      </c>
      <c r="F74" s="131"/>
      <c r="G74" s="121"/>
      <c r="H74" s="121"/>
      <c r="I74" s="120"/>
      <c r="J74" s="121"/>
      <c r="K74" s="120"/>
      <c r="L74" s="121">
        <f t="shared" si="31"/>
        <v>0</v>
      </c>
      <c r="M74" s="130">
        <v>11.869</v>
      </c>
      <c r="N74" s="121">
        <f t="shared" si="32"/>
        <v>0</v>
      </c>
      <c r="O74" s="130">
        <v>12.077999999999999</v>
      </c>
      <c r="P74" s="132">
        <f t="shared" si="33"/>
        <v>0</v>
      </c>
      <c r="Q74" s="132">
        <f t="shared" si="33"/>
        <v>0</v>
      </c>
      <c r="R74" s="132">
        <f t="shared" si="33"/>
        <v>0</v>
      </c>
      <c r="S74" s="132">
        <f t="shared" si="33"/>
        <v>0</v>
      </c>
      <c r="T74" s="132">
        <f t="shared" si="33"/>
        <v>0</v>
      </c>
      <c r="U74" s="132">
        <f t="shared" si="22"/>
        <v>0</v>
      </c>
      <c r="V74" s="132">
        <f t="shared" si="22"/>
        <v>0</v>
      </c>
      <c r="W74" s="132">
        <f t="shared" si="35"/>
        <v>0</v>
      </c>
      <c r="X74" s="132">
        <f t="shared" si="35"/>
        <v>0</v>
      </c>
      <c r="Y74" s="132">
        <f t="shared" si="35"/>
        <v>0</v>
      </c>
      <c r="Z74" s="127">
        <f t="shared" si="36"/>
        <v>0</v>
      </c>
      <c r="AA74" s="127">
        <f t="shared" si="36"/>
        <v>0</v>
      </c>
      <c r="AB74" s="127">
        <f t="shared" si="36"/>
        <v>0</v>
      </c>
    </row>
    <row r="75" spans="1:28" s="149" customFormat="1" x14ac:dyDescent="0.2">
      <c r="A75" s="150">
        <v>4985</v>
      </c>
      <c r="B75" s="129" t="s">
        <v>110</v>
      </c>
      <c r="C75" s="123">
        <v>150</v>
      </c>
      <c r="D75" s="121">
        <f t="shared" si="29"/>
        <v>6094.8</v>
      </c>
      <c r="E75" s="130">
        <v>40.631999999999998</v>
      </c>
      <c r="F75" s="131"/>
      <c r="G75" s="121"/>
      <c r="H75" s="121"/>
      <c r="I75" s="120"/>
      <c r="J75" s="121"/>
      <c r="K75" s="120"/>
      <c r="L75" s="121">
        <f t="shared" si="31"/>
        <v>1780.4</v>
      </c>
      <c r="M75" s="130">
        <v>11.869</v>
      </c>
      <c r="N75" s="121">
        <f t="shared" si="32"/>
        <v>1811.7</v>
      </c>
      <c r="O75" s="130">
        <v>12.077999999999999</v>
      </c>
      <c r="P75" s="132">
        <f t="shared" si="33"/>
        <v>0</v>
      </c>
      <c r="Q75" s="132">
        <f t="shared" si="33"/>
        <v>0</v>
      </c>
      <c r="R75" s="132">
        <f t="shared" si="33"/>
        <v>0</v>
      </c>
      <c r="S75" s="132">
        <f t="shared" si="33"/>
        <v>0</v>
      </c>
      <c r="T75" s="132">
        <f t="shared" si="33"/>
        <v>0</v>
      </c>
      <c r="U75" s="132">
        <f t="shared" si="22"/>
        <v>0</v>
      </c>
      <c r="V75" s="132">
        <f t="shared" si="22"/>
        <v>0</v>
      </c>
      <c r="W75" s="132">
        <f t="shared" si="35"/>
        <v>0</v>
      </c>
      <c r="X75" s="132">
        <f t="shared" si="35"/>
        <v>0</v>
      </c>
      <c r="Y75" s="132">
        <f t="shared" si="35"/>
        <v>0</v>
      </c>
      <c r="Z75" s="127">
        <f t="shared" si="36"/>
        <v>0</v>
      </c>
      <c r="AA75" s="127">
        <f t="shared" si="36"/>
        <v>0</v>
      </c>
      <c r="AB75" s="127">
        <f t="shared" si="36"/>
        <v>0</v>
      </c>
    </row>
    <row r="76" spans="1:28" s="149" customFormat="1" x14ac:dyDescent="0.2">
      <c r="A76" s="150">
        <v>4986</v>
      </c>
      <c r="B76" s="151" t="s">
        <v>111</v>
      </c>
      <c r="C76" s="123">
        <v>54</v>
      </c>
      <c r="D76" s="121">
        <f t="shared" si="29"/>
        <v>640.9</v>
      </c>
      <c r="E76" s="157">
        <f>M76</f>
        <v>11.869</v>
      </c>
      <c r="F76" s="131"/>
      <c r="G76" s="121"/>
      <c r="H76" s="121"/>
      <c r="I76" s="120"/>
      <c r="J76" s="121"/>
      <c r="K76" s="120"/>
      <c r="L76" s="121">
        <f t="shared" si="31"/>
        <v>640.9</v>
      </c>
      <c r="M76" s="130">
        <v>11.869</v>
      </c>
      <c r="N76" s="121">
        <f t="shared" si="32"/>
        <v>652.20000000000005</v>
      </c>
      <c r="O76" s="130">
        <v>12.077999999999999</v>
      </c>
      <c r="P76" s="132">
        <f t="shared" si="33"/>
        <v>0</v>
      </c>
      <c r="Q76" s="132">
        <f t="shared" si="33"/>
        <v>0</v>
      </c>
      <c r="R76" s="132">
        <f t="shared" si="33"/>
        <v>0</v>
      </c>
      <c r="S76" s="132">
        <f t="shared" si="33"/>
        <v>0</v>
      </c>
      <c r="T76" s="132">
        <f t="shared" si="33"/>
        <v>0</v>
      </c>
      <c r="U76" s="132">
        <f t="shared" si="22"/>
        <v>0</v>
      </c>
      <c r="V76" s="132">
        <f t="shared" si="22"/>
        <v>0</v>
      </c>
      <c r="W76" s="132">
        <f t="shared" si="35"/>
        <v>0</v>
      </c>
      <c r="X76" s="132">
        <f t="shared" si="35"/>
        <v>0</v>
      </c>
      <c r="Y76" s="132">
        <f t="shared" si="35"/>
        <v>0</v>
      </c>
      <c r="Z76" s="127">
        <f t="shared" si="36"/>
        <v>0</v>
      </c>
      <c r="AA76" s="127">
        <f t="shared" si="36"/>
        <v>0</v>
      </c>
      <c r="AB76" s="127">
        <f t="shared" si="36"/>
        <v>0</v>
      </c>
    </row>
    <row r="77" spans="1:28" s="149" customFormat="1" x14ac:dyDescent="0.2">
      <c r="A77" s="150">
        <v>4988</v>
      </c>
      <c r="B77" s="129" t="s">
        <v>112</v>
      </c>
      <c r="C77" s="121"/>
      <c r="D77" s="121">
        <f t="shared" si="29"/>
        <v>0</v>
      </c>
      <c r="E77" s="157">
        <f>M77</f>
        <v>11.869</v>
      </c>
      <c r="F77" s="131"/>
      <c r="G77" s="121"/>
      <c r="H77" s="121"/>
      <c r="I77" s="120"/>
      <c r="J77" s="121"/>
      <c r="K77" s="120"/>
      <c r="L77" s="121">
        <f t="shared" si="31"/>
        <v>0</v>
      </c>
      <c r="M77" s="130">
        <v>11.869</v>
      </c>
      <c r="N77" s="121">
        <f t="shared" si="32"/>
        <v>0</v>
      </c>
      <c r="O77" s="130">
        <v>12.077999999999999</v>
      </c>
      <c r="P77" s="132">
        <f t="shared" si="33"/>
        <v>0</v>
      </c>
      <c r="Q77" s="132">
        <f t="shared" si="33"/>
        <v>0</v>
      </c>
      <c r="R77" s="132">
        <f t="shared" si="33"/>
        <v>0</v>
      </c>
      <c r="S77" s="132">
        <f t="shared" si="33"/>
        <v>0</v>
      </c>
      <c r="T77" s="132">
        <f t="shared" si="33"/>
        <v>0</v>
      </c>
      <c r="U77" s="132">
        <f t="shared" si="22"/>
        <v>0</v>
      </c>
      <c r="V77" s="132">
        <f t="shared" si="22"/>
        <v>0</v>
      </c>
      <c r="W77" s="132">
        <f t="shared" si="35"/>
        <v>0</v>
      </c>
      <c r="X77" s="132">
        <f t="shared" si="35"/>
        <v>0</v>
      </c>
      <c r="Y77" s="132">
        <f t="shared" si="35"/>
        <v>0</v>
      </c>
      <c r="Z77" s="127">
        <f t="shared" si="36"/>
        <v>0</v>
      </c>
      <c r="AA77" s="127">
        <f t="shared" si="36"/>
        <v>0</v>
      </c>
      <c r="AB77" s="127">
        <f t="shared" si="36"/>
        <v>0</v>
      </c>
    </row>
    <row r="78" spans="1:28" s="149" customFormat="1" x14ac:dyDescent="0.2">
      <c r="A78" s="150">
        <v>4989</v>
      </c>
      <c r="B78" s="129" t="s">
        <v>113</v>
      </c>
      <c r="C78" s="123"/>
      <c r="D78" s="121">
        <f t="shared" si="29"/>
        <v>0</v>
      </c>
      <c r="E78" s="157">
        <f>M78</f>
        <v>11.869</v>
      </c>
      <c r="F78" s="131"/>
      <c r="G78" s="121"/>
      <c r="H78" s="121"/>
      <c r="I78" s="120"/>
      <c r="J78" s="121"/>
      <c r="K78" s="120"/>
      <c r="L78" s="121">
        <f t="shared" si="31"/>
        <v>0</v>
      </c>
      <c r="M78" s="130">
        <v>11.869</v>
      </c>
      <c r="N78" s="121">
        <f t="shared" si="32"/>
        <v>0</v>
      </c>
      <c r="O78" s="130">
        <v>12.077999999999999</v>
      </c>
      <c r="P78" s="132">
        <f t="shared" si="33"/>
        <v>0</v>
      </c>
      <c r="Q78" s="132">
        <f t="shared" si="33"/>
        <v>0</v>
      </c>
      <c r="R78" s="132">
        <f t="shared" si="33"/>
        <v>0</v>
      </c>
      <c r="S78" s="132">
        <f t="shared" si="33"/>
        <v>0</v>
      </c>
      <c r="T78" s="132">
        <f t="shared" si="33"/>
        <v>0</v>
      </c>
      <c r="U78" s="132">
        <f t="shared" si="22"/>
        <v>0</v>
      </c>
      <c r="V78" s="132">
        <f t="shared" si="22"/>
        <v>0</v>
      </c>
      <c r="W78" s="132">
        <f t="shared" si="35"/>
        <v>0</v>
      </c>
      <c r="X78" s="132">
        <f t="shared" si="35"/>
        <v>0</v>
      </c>
      <c r="Y78" s="132">
        <f t="shared" si="35"/>
        <v>0</v>
      </c>
      <c r="Z78" s="127">
        <f t="shared" si="36"/>
        <v>0</v>
      </c>
      <c r="AA78" s="127">
        <f t="shared" si="36"/>
        <v>0</v>
      </c>
      <c r="AB78" s="127">
        <f t="shared" si="36"/>
        <v>0</v>
      </c>
    </row>
    <row r="79" spans="1:28" s="149" customFormat="1" x14ac:dyDescent="0.2">
      <c r="A79" s="158"/>
      <c r="B79" s="159"/>
      <c r="C79" s="160"/>
      <c r="D79" s="161"/>
      <c r="E79" s="162"/>
      <c r="F79" s="163"/>
      <c r="G79" s="161"/>
      <c r="H79" s="161"/>
      <c r="I79" s="164"/>
      <c r="J79" s="161"/>
      <c r="K79" s="164"/>
      <c r="L79" s="161"/>
      <c r="M79" s="165"/>
      <c r="N79" s="161"/>
      <c r="O79" s="165"/>
      <c r="P79" s="166"/>
      <c r="Q79" s="166"/>
      <c r="R79" s="166"/>
      <c r="S79" s="166"/>
      <c r="T79" s="166"/>
      <c r="U79" s="166"/>
      <c r="V79" s="166"/>
      <c r="W79" s="166"/>
      <c r="X79" s="166"/>
      <c r="Y79" s="166"/>
      <c r="Z79" s="167"/>
      <c r="AA79" s="167"/>
      <c r="AB79" s="167"/>
    </row>
    <row r="80" spans="1:28" x14ac:dyDescent="0.2">
      <c r="A80" s="96"/>
      <c r="B80" s="97" t="s">
        <v>183</v>
      </c>
      <c r="C80" s="98"/>
      <c r="D80" s="99"/>
      <c r="E80" s="100"/>
      <c r="F80" s="99"/>
      <c r="G80" s="100"/>
      <c r="H80" s="101"/>
      <c r="I80" s="100"/>
      <c r="J80" s="101"/>
      <c r="K80" s="100"/>
      <c r="L80" s="99"/>
      <c r="M80" s="99"/>
      <c r="N80" s="100"/>
      <c r="O80" s="100"/>
      <c r="P80" s="100"/>
      <c r="Q80" s="100"/>
      <c r="R80" s="100"/>
      <c r="S80" s="100"/>
      <c r="T80" s="100"/>
      <c r="U80" s="102"/>
      <c r="V80" s="103"/>
      <c r="W80" s="103"/>
      <c r="X80" s="103"/>
      <c r="Y80" s="103"/>
      <c r="Z80" s="99"/>
      <c r="AA80" s="99"/>
      <c r="AB80" s="104"/>
    </row>
    <row r="81" spans="1:28" s="149" customFormat="1" ht="38.25" x14ac:dyDescent="0.2">
      <c r="A81" s="158">
        <v>3013</v>
      </c>
      <c r="B81" s="159" t="s">
        <v>178</v>
      </c>
      <c r="C81" s="160">
        <v>19.600000000000001</v>
      </c>
      <c r="D81" s="121">
        <f t="shared" ref="D81" si="37">ROUND(E81*C81,1)</f>
        <v>796.4</v>
      </c>
      <c r="E81" s="130">
        <v>40.631999999999998</v>
      </c>
      <c r="F81" s="163"/>
      <c r="G81" s="161"/>
      <c r="H81" s="161"/>
      <c r="I81" s="164"/>
      <c r="J81" s="161"/>
      <c r="K81" s="164"/>
      <c r="L81" s="161"/>
      <c r="M81" s="165"/>
      <c r="N81" s="161"/>
      <c r="O81" s="165"/>
      <c r="P81" s="166"/>
      <c r="Q81" s="166"/>
      <c r="R81" s="166"/>
      <c r="S81" s="166"/>
      <c r="T81" s="166"/>
      <c r="U81" s="166"/>
      <c r="V81" s="166"/>
      <c r="W81" s="166"/>
      <c r="X81" s="166"/>
      <c r="Y81" s="166"/>
      <c r="Z81" s="167"/>
      <c r="AA81" s="167"/>
      <c r="AB81" s="167"/>
    </row>
    <row r="82" spans="1:28" s="149" customFormat="1" ht="38.25" x14ac:dyDescent="0.2">
      <c r="A82" s="158">
        <v>3038</v>
      </c>
      <c r="B82" s="159" t="s">
        <v>179</v>
      </c>
      <c r="C82" s="160">
        <v>45</v>
      </c>
      <c r="D82" s="121">
        <f t="shared" ref="D82:D85" si="38">ROUND(E82*C82,1)</f>
        <v>1828.4</v>
      </c>
      <c r="E82" s="130">
        <v>40.631999999999998</v>
      </c>
      <c r="F82" s="163"/>
      <c r="G82" s="161"/>
      <c r="H82" s="161"/>
      <c r="I82" s="164"/>
      <c r="J82" s="161"/>
      <c r="K82" s="164"/>
      <c r="L82" s="161"/>
      <c r="M82" s="165"/>
      <c r="N82" s="161"/>
      <c r="O82" s="165"/>
      <c r="P82" s="166"/>
      <c r="Q82" s="166"/>
      <c r="R82" s="166"/>
      <c r="S82" s="166"/>
      <c r="T82" s="166"/>
      <c r="U82" s="166"/>
      <c r="V82" s="166"/>
      <c r="W82" s="166"/>
      <c r="X82" s="166"/>
      <c r="Y82" s="166"/>
      <c r="Z82" s="167"/>
      <c r="AA82" s="167"/>
      <c r="AB82" s="167"/>
    </row>
    <row r="83" spans="1:28" s="149" customFormat="1" x14ac:dyDescent="0.2">
      <c r="A83" s="158">
        <v>3040</v>
      </c>
      <c r="B83" s="159" t="s">
        <v>180</v>
      </c>
      <c r="C83" s="160"/>
      <c r="D83" s="121">
        <f t="shared" si="38"/>
        <v>0</v>
      </c>
      <c r="E83" s="157">
        <f>M77</f>
        <v>11.869</v>
      </c>
      <c r="F83" s="163"/>
      <c r="G83" s="161"/>
      <c r="H83" s="161"/>
      <c r="I83" s="164"/>
      <c r="J83" s="161"/>
      <c r="K83" s="164"/>
      <c r="L83" s="161"/>
      <c r="M83" s="165"/>
      <c r="N83" s="161"/>
      <c r="O83" s="165"/>
      <c r="P83" s="166"/>
      <c r="Q83" s="166"/>
      <c r="R83" s="166"/>
      <c r="S83" s="166"/>
      <c r="T83" s="166"/>
      <c r="U83" s="166"/>
      <c r="V83" s="166"/>
      <c r="W83" s="166"/>
      <c r="X83" s="166"/>
      <c r="Y83" s="166"/>
      <c r="Z83" s="167"/>
      <c r="AA83" s="167"/>
      <c r="AB83" s="167"/>
    </row>
    <row r="84" spans="1:28" s="149" customFormat="1" x14ac:dyDescent="0.2">
      <c r="A84" s="158">
        <v>3123</v>
      </c>
      <c r="B84" s="159" t="s">
        <v>181</v>
      </c>
      <c r="C84" s="160">
        <v>470.8</v>
      </c>
      <c r="D84" s="121">
        <f t="shared" si="38"/>
        <v>19129.5</v>
      </c>
      <c r="E84" s="130">
        <v>40.631999999999998</v>
      </c>
      <c r="F84" s="163"/>
      <c r="G84" s="161"/>
      <c r="H84" s="161"/>
      <c r="I84" s="164"/>
      <c r="J84" s="161"/>
      <c r="K84" s="164"/>
      <c r="L84" s="161"/>
      <c r="M84" s="165"/>
      <c r="N84" s="161"/>
      <c r="O84" s="165"/>
      <c r="P84" s="166"/>
      <c r="Q84" s="166"/>
      <c r="R84" s="166"/>
      <c r="S84" s="166"/>
      <c r="T84" s="166"/>
      <c r="U84" s="166"/>
      <c r="V84" s="166"/>
      <c r="W84" s="166"/>
      <c r="X84" s="166"/>
      <c r="Y84" s="166"/>
      <c r="Z84" s="167"/>
      <c r="AA84" s="167"/>
      <c r="AB84" s="167"/>
    </row>
    <row r="85" spans="1:28" s="149" customFormat="1" x14ac:dyDescent="0.2">
      <c r="A85" s="158">
        <v>3168</v>
      </c>
      <c r="B85" s="159" t="s">
        <v>182</v>
      </c>
      <c r="C85" s="160">
        <v>35.6</v>
      </c>
      <c r="D85" s="121">
        <f t="shared" si="38"/>
        <v>1446.5</v>
      </c>
      <c r="E85" s="130">
        <v>40.631999999999998</v>
      </c>
      <c r="F85" s="163"/>
      <c r="G85" s="161"/>
      <c r="H85" s="161"/>
      <c r="I85" s="164"/>
      <c r="J85" s="161"/>
      <c r="K85" s="164"/>
      <c r="L85" s="161"/>
      <c r="M85" s="165"/>
      <c r="N85" s="161"/>
      <c r="O85" s="165"/>
      <c r="P85" s="166"/>
      <c r="Q85" s="166"/>
      <c r="R85" s="166"/>
      <c r="S85" s="166"/>
      <c r="T85" s="166"/>
      <c r="U85" s="166"/>
      <c r="V85" s="166"/>
      <c r="W85" s="166"/>
      <c r="X85" s="166"/>
      <c r="Y85" s="166"/>
      <c r="Z85" s="167"/>
      <c r="AA85" s="167"/>
      <c r="AB85" s="167"/>
    </row>
    <row r="86" spans="1:28" s="149" customFormat="1" x14ac:dyDescent="0.2">
      <c r="A86" s="158">
        <v>4981</v>
      </c>
      <c r="B86" s="159" t="s">
        <v>108</v>
      </c>
      <c r="C86" s="160"/>
      <c r="D86" s="161"/>
      <c r="E86" s="130">
        <v>40.631999999999998</v>
      </c>
      <c r="F86" s="163"/>
      <c r="G86" s="161"/>
      <c r="H86" s="161"/>
      <c r="I86" s="164"/>
      <c r="J86" s="161"/>
      <c r="K86" s="164"/>
      <c r="L86" s="161"/>
      <c r="M86" s="165"/>
      <c r="N86" s="161"/>
      <c r="O86" s="165"/>
      <c r="P86" s="166"/>
      <c r="Q86" s="166"/>
      <c r="R86" s="166"/>
      <c r="S86" s="166"/>
      <c r="T86" s="166"/>
      <c r="U86" s="166"/>
      <c r="V86" s="166"/>
      <c r="W86" s="166"/>
      <c r="X86" s="166"/>
      <c r="Y86" s="166"/>
      <c r="Z86" s="167"/>
      <c r="AA86" s="167"/>
      <c r="AB86" s="167"/>
    </row>
    <row r="87" spans="1:28" s="149" customFormat="1" x14ac:dyDescent="0.2">
      <c r="A87" s="158">
        <v>4983</v>
      </c>
      <c r="B87" s="159" t="s">
        <v>109</v>
      </c>
      <c r="C87" s="160"/>
      <c r="D87" s="161"/>
      <c r="E87" s="130">
        <v>40.631999999999998</v>
      </c>
      <c r="F87" s="163"/>
      <c r="G87" s="161"/>
      <c r="H87" s="161"/>
      <c r="I87" s="164"/>
      <c r="J87" s="161"/>
      <c r="K87" s="164"/>
      <c r="L87" s="161"/>
      <c r="M87" s="165"/>
      <c r="N87" s="161"/>
      <c r="O87" s="165"/>
      <c r="P87" s="166"/>
      <c r="Q87" s="166"/>
      <c r="R87" s="166"/>
      <c r="S87" s="166"/>
      <c r="T87" s="166"/>
      <c r="U87" s="166"/>
      <c r="V87" s="166"/>
      <c r="W87" s="166"/>
      <c r="X87" s="166"/>
      <c r="Y87" s="166"/>
      <c r="Z87" s="167"/>
      <c r="AA87" s="167"/>
      <c r="AB87" s="167"/>
    </row>
    <row r="88" spans="1:28" s="149" customFormat="1" x14ac:dyDescent="0.2">
      <c r="A88" s="158">
        <v>4988</v>
      </c>
      <c r="B88" s="159" t="s">
        <v>112</v>
      </c>
      <c r="C88" s="160"/>
      <c r="D88" s="161"/>
      <c r="E88" s="130">
        <v>40.631999999999998</v>
      </c>
      <c r="F88" s="163"/>
      <c r="G88" s="161"/>
      <c r="H88" s="161"/>
      <c r="I88" s="164"/>
      <c r="J88" s="161"/>
      <c r="K88" s="164"/>
      <c r="L88" s="161"/>
      <c r="M88" s="165"/>
      <c r="N88" s="161"/>
      <c r="O88" s="165"/>
      <c r="P88" s="166"/>
      <c r="Q88" s="166"/>
      <c r="R88" s="166"/>
      <c r="S88" s="166"/>
      <c r="T88" s="166"/>
      <c r="U88" s="166"/>
      <c r="V88" s="166"/>
      <c r="W88" s="166"/>
      <c r="X88" s="166"/>
      <c r="Y88" s="166"/>
      <c r="Z88" s="167"/>
      <c r="AA88" s="167"/>
      <c r="AB88" s="167"/>
    </row>
    <row r="89" spans="1:28" s="149" customFormat="1" x14ac:dyDescent="0.2">
      <c r="A89" s="158">
        <v>4989</v>
      </c>
      <c r="B89" s="159" t="s">
        <v>113</v>
      </c>
      <c r="C89" s="160"/>
      <c r="D89" s="161"/>
      <c r="E89" s="130">
        <v>40.631999999999998</v>
      </c>
      <c r="F89" s="163"/>
      <c r="G89" s="161"/>
      <c r="H89" s="161"/>
      <c r="I89" s="164"/>
      <c r="J89" s="161"/>
      <c r="K89" s="164"/>
      <c r="L89" s="161"/>
      <c r="M89" s="165"/>
      <c r="N89" s="161"/>
      <c r="O89" s="165"/>
      <c r="P89" s="166"/>
      <c r="Q89" s="166"/>
      <c r="R89" s="166"/>
      <c r="S89" s="166"/>
      <c r="T89" s="166"/>
      <c r="U89" s="166"/>
      <c r="V89" s="166"/>
      <c r="W89" s="166"/>
      <c r="X89" s="166"/>
      <c r="Y89" s="166"/>
      <c r="Z89" s="167"/>
      <c r="AA89" s="167"/>
      <c r="AB89" s="167"/>
    </row>
    <row r="90" spans="1:28" x14ac:dyDescent="0.2">
      <c r="A90" s="168"/>
      <c r="B90" s="169"/>
      <c r="C90" s="170"/>
      <c r="D90" s="171"/>
      <c r="E90" s="172"/>
      <c r="F90" s="171"/>
      <c r="G90" s="172"/>
      <c r="H90" s="171"/>
      <c r="I90" s="172"/>
      <c r="J90" s="173"/>
      <c r="K90" s="172"/>
      <c r="L90" s="171"/>
      <c r="M90" s="172"/>
      <c r="N90" s="136"/>
      <c r="O90" s="137"/>
      <c r="P90" s="139"/>
      <c r="Q90" s="139"/>
      <c r="R90" s="139"/>
      <c r="S90" s="139"/>
      <c r="T90" s="139"/>
      <c r="U90" s="174"/>
      <c r="V90" s="174"/>
      <c r="W90" s="174"/>
      <c r="X90" s="174"/>
      <c r="Y90" s="174"/>
      <c r="Z90" s="175"/>
      <c r="AA90" s="175"/>
      <c r="AB90" s="175"/>
    </row>
    <row r="91" spans="1:28" x14ac:dyDescent="0.2">
      <c r="A91" s="12" t="s">
        <v>119</v>
      </c>
      <c r="B91" s="13"/>
      <c r="C91" s="14"/>
      <c r="D91" s="15"/>
      <c r="E91" s="16"/>
      <c r="F91" s="15"/>
      <c r="G91" s="16"/>
      <c r="H91" s="15"/>
      <c r="I91" s="16"/>
      <c r="J91" s="15"/>
      <c r="K91" s="16"/>
      <c r="L91" s="17"/>
      <c r="M91" s="16"/>
      <c r="N91" s="16"/>
      <c r="O91" s="16"/>
      <c r="P91" s="16"/>
      <c r="Q91" s="16"/>
      <c r="R91" s="16"/>
      <c r="S91" s="16"/>
      <c r="T91" s="16"/>
      <c r="U91" s="13"/>
      <c r="V91" s="13"/>
      <c r="W91" s="13"/>
      <c r="X91" s="13"/>
      <c r="Y91" s="13"/>
      <c r="Z91" s="16"/>
      <c r="AA91" s="16"/>
      <c r="AB91" s="18"/>
    </row>
    <row r="92" spans="1:28" x14ac:dyDescent="0.2">
      <c r="A92" s="19"/>
      <c r="C92" s="20"/>
      <c r="D92" s="21"/>
      <c r="E92" s="22"/>
      <c r="F92" s="21"/>
      <c r="G92" s="22"/>
      <c r="H92" s="21"/>
      <c r="I92" s="22"/>
      <c r="J92" s="21"/>
      <c r="K92" s="22"/>
      <c r="L92" s="23"/>
      <c r="M92" s="22"/>
      <c r="N92" s="22"/>
      <c r="O92" s="22"/>
      <c r="P92" s="22"/>
      <c r="Q92" s="22"/>
      <c r="R92" s="22"/>
      <c r="S92" s="22"/>
      <c r="T92" s="22"/>
      <c r="U92" s="20"/>
      <c r="V92" s="20"/>
      <c r="W92" s="20"/>
      <c r="X92" s="20"/>
      <c r="Y92" s="20"/>
      <c r="Z92" s="22"/>
      <c r="AA92" s="22"/>
      <c r="AB92" s="24"/>
    </row>
    <row r="93" spans="1:28" ht="12.75" customHeight="1" x14ac:dyDescent="0.2">
      <c r="A93" s="70" t="s">
        <v>149</v>
      </c>
      <c r="B93" s="71"/>
      <c r="C93" s="71"/>
      <c r="D93" s="71"/>
      <c r="E93" s="71"/>
      <c r="F93" s="71"/>
      <c r="G93" s="71"/>
      <c r="H93" s="71"/>
      <c r="I93" s="71"/>
      <c r="J93" s="71"/>
      <c r="K93" s="71"/>
      <c r="L93" s="71"/>
      <c r="M93" s="71"/>
      <c r="N93" s="71"/>
      <c r="O93" s="71"/>
      <c r="P93" s="69"/>
      <c r="Q93" s="69"/>
      <c r="R93" s="69"/>
      <c r="S93" s="69"/>
      <c r="T93" s="69"/>
      <c r="U93" s="20"/>
      <c r="V93" s="20"/>
      <c r="W93" s="20"/>
      <c r="X93" s="20"/>
      <c r="Y93" s="20"/>
      <c r="Z93" s="22"/>
      <c r="AA93" s="22"/>
      <c r="AB93" s="24"/>
    </row>
    <row r="94" spans="1:28" s="176" customFormat="1" x14ac:dyDescent="0.2">
      <c r="A94" s="1" t="s">
        <v>150</v>
      </c>
      <c r="B94" s="25"/>
      <c r="C94" s="20"/>
      <c r="D94" s="21"/>
      <c r="E94" s="22"/>
      <c r="F94" s="21"/>
      <c r="G94" s="22"/>
      <c r="H94" s="21"/>
      <c r="I94" s="22"/>
      <c r="J94" s="21"/>
      <c r="K94" s="22"/>
      <c r="L94" s="23"/>
      <c r="M94" s="22"/>
      <c r="N94" s="22"/>
      <c r="O94" s="22"/>
      <c r="P94" s="69"/>
      <c r="Q94" s="69"/>
      <c r="R94" s="69"/>
      <c r="S94" s="69"/>
      <c r="T94" s="69"/>
      <c r="U94" s="20"/>
      <c r="V94" s="20"/>
      <c r="W94" s="20"/>
      <c r="X94" s="20"/>
      <c r="Y94" s="20"/>
      <c r="Z94" s="22"/>
      <c r="AA94" s="22"/>
      <c r="AB94" s="24"/>
    </row>
    <row r="95" spans="1:28" x14ac:dyDescent="0.2">
      <c r="A95" s="1" t="s">
        <v>151</v>
      </c>
      <c r="B95" s="25"/>
      <c r="C95" s="20"/>
      <c r="D95" s="21"/>
      <c r="E95" s="22"/>
      <c r="F95" s="21"/>
      <c r="G95" s="22"/>
      <c r="H95" s="21"/>
      <c r="I95" s="22"/>
      <c r="J95" s="21"/>
      <c r="K95" s="22"/>
      <c r="L95" s="23"/>
      <c r="M95" s="22"/>
      <c r="N95" s="22"/>
      <c r="O95" s="22"/>
      <c r="P95" s="22"/>
      <c r="Q95" s="22"/>
      <c r="R95" s="22"/>
      <c r="S95" s="22"/>
      <c r="T95" s="22"/>
      <c r="U95" s="20"/>
      <c r="V95" s="20"/>
      <c r="W95" s="20"/>
      <c r="X95" s="20"/>
      <c r="Y95" s="20"/>
      <c r="Z95" s="22"/>
      <c r="AA95" s="22"/>
      <c r="AB95" s="24"/>
    </row>
    <row r="96" spans="1:28" x14ac:dyDescent="0.2">
      <c r="A96" s="1" t="s">
        <v>168</v>
      </c>
      <c r="B96" s="25"/>
      <c r="C96" s="20"/>
      <c r="D96" s="21"/>
      <c r="E96" s="22"/>
      <c r="F96" s="21"/>
      <c r="G96" s="22"/>
      <c r="H96" s="21"/>
      <c r="I96" s="22"/>
      <c r="J96" s="21"/>
      <c r="K96" s="22"/>
      <c r="L96" s="23"/>
      <c r="M96" s="22"/>
      <c r="N96" s="22"/>
      <c r="O96" s="22"/>
      <c r="P96" s="22"/>
      <c r="Q96" s="22"/>
      <c r="R96" s="22"/>
      <c r="S96" s="22"/>
      <c r="T96" s="22"/>
      <c r="U96" s="20"/>
      <c r="V96" s="20"/>
      <c r="W96" s="20"/>
      <c r="X96" s="20"/>
      <c r="Y96" s="20"/>
      <c r="Z96" s="22"/>
      <c r="AA96" s="22"/>
      <c r="AB96" s="24"/>
    </row>
    <row r="97" spans="1:28" x14ac:dyDescent="0.2">
      <c r="A97" s="1" t="s">
        <v>169</v>
      </c>
      <c r="B97" s="25"/>
      <c r="C97" s="20"/>
      <c r="D97" s="21"/>
      <c r="E97" s="22"/>
      <c r="F97" s="21"/>
      <c r="G97" s="22"/>
      <c r="H97" s="21"/>
      <c r="I97" s="22"/>
      <c r="J97" s="21"/>
      <c r="K97" s="22"/>
      <c r="L97" s="23"/>
      <c r="M97" s="22"/>
      <c r="N97" s="22"/>
      <c r="O97" s="22"/>
      <c r="P97" s="22"/>
      <c r="Q97" s="22"/>
      <c r="R97" s="22"/>
      <c r="S97" s="22"/>
      <c r="T97" s="22"/>
      <c r="U97" s="20"/>
      <c r="V97" s="20"/>
      <c r="W97" s="20"/>
      <c r="X97" s="20"/>
      <c r="Y97" s="20"/>
      <c r="Z97" s="22"/>
      <c r="AA97" s="22"/>
      <c r="AB97" s="24"/>
    </row>
    <row r="98" spans="1:28" x14ac:dyDescent="0.2">
      <c r="A98" s="1" t="s">
        <v>170</v>
      </c>
      <c r="B98" s="25"/>
      <c r="C98" s="20"/>
      <c r="D98" s="21"/>
      <c r="E98" s="22"/>
      <c r="F98" s="21"/>
      <c r="G98" s="22"/>
      <c r="H98" s="21"/>
      <c r="I98" s="22"/>
      <c r="J98" s="21"/>
      <c r="K98" s="22"/>
      <c r="L98" s="23"/>
      <c r="M98" s="22"/>
      <c r="N98" s="22"/>
      <c r="O98" s="22"/>
      <c r="P98" s="22"/>
      <c r="Q98" s="22"/>
      <c r="R98" s="22"/>
      <c r="S98" s="22"/>
      <c r="T98" s="22"/>
      <c r="U98" s="20"/>
      <c r="V98" s="20"/>
      <c r="W98" s="20"/>
      <c r="X98" s="20"/>
      <c r="Y98" s="20"/>
      <c r="Z98" s="22"/>
      <c r="AA98" s="22"/>
      <c r="AB98" s="24"/>
    </row>
    <row r="99" spans="1:28" x14ac:dyDescent="0.2">
      <c r="A99" s="1" t="s">
        <v>171</v>
      </c>
      <c r="B99" s="25"/>
      <c r="C99" s="20"/>
      <c r="D99" s="21"/>
      <c r="E99" s="22"/>
      <c r="F99" s="21"/>
      <c r="G99" s="22"/>
      <c r="H99" s="21"/>
      <c r="I99" s="22"/>
      <c r="J99" s="21"/>
      <c r="K99" s="22"/>
      <c r="L99" s="23"/>
      <c r="M99" s="22"/>
      <c r="N99" s="22"/>
      <c r="O99" s="22"/>
      <c r="P99" s="22"/>
      <c r="Q99" s="22"/>
      <c r="R99" s="22"/>
      <c r="S99" s="22"/>
      <c r="T99" s="22"/>
      <c r="U99" s="20"/>
      <c r="V99" s="20"/>
      <c r="W99" s="20"/>
      <c r="X99" s="20"/>
      <c r="Y99" s="20"/>
      <c r="Z99" s="22"/>
      <c r="AA99" s="22"/>
      <c r="AB99" s="24"/>
    </row>
    <row r="100" spans="1:28" x14ac:dyDescent="0.2">
      <c r="A100" s="1" t="s">
        <v>172</v>
      </c>
      <c r="B100" s="25"/>
      <c r="C100" s="20"/>
      <c r="D100" s="21"/>
      <c r="E100" s="22"/>
      <c r="F100" s="21"/>
      <c r="G100" s="22"/>
      <c r="H100" s="21"/>
      <c r="I100" s="22"/>
      <c r="J100" s="21"/>
      <c r="K100" s="22"/>
      <c r="L100" s="23"/>
      <c r="M100" s="22"/>
      <c r="N100" s="22"/>
      <c r="O100" s="22"/>
      <c r="P100" s="22"/>
      <c r="Q100" s="22"/>
      <c r="R100" s="22"/>
      <c r="S100" s="22"/>
      <c r="T100" s="22"/>
      <c r="U100" s="20"/>
      <c r="V100" s="20"/>
      <c r="W100" s="20"/>
      <c r="X100" s="20"/>
      <c r="Y100" s="20"/>
      <c r="Z100" s="22"/>
      <c r="AA100" s="22"/>
      <c r="AB100" s="24"/>
    </row>
    <row r="101" spans="1:28" x14ac:dyDescent="0.2">
      <c r="A101" s="1" t="s">
        <v>173</v>
      </c>
      <c r="B101" s="25"/>
      <c r="C101" s="20"/>
      <c r="D101" s="21"/>
      <c r="E101" s="22"/>
      <c r="F101" s="21"/>
      <c r="G101" s="22"/>
      <c r="H101" s="21"/>
      <c r="I101" s="22"/>
      <c r="J101" s="21"/>
      <c r="K101" s="22"/>
      <c r="L101" s="23"/>
      <c r="M101" s="22"/>
      <c r="N101" s="22"/>
      <c r="O101" s="22"/>
      <c r="P101" s="22"/>
      <c r="Q101" s="22"/>
      <c r="R101" s="22"/>
      <c r="S101" s="22"/>
      <c r="T101" s="22"/>
      <c r="U101" s="20"/>
      <c r="V101" s="20"/>
      <c r="W101" s="20"/>
      <c r="X101" s="20"/>
      <c r="Y101" s="20"/>
      <c r="Z101" s="22"/>
      <c r="AA101" s="22"/>
      <c r="AB101" s="24"/>
    </row>
    <row r="102" spans="1:28" x14ac:dyDescent="0.2">
      <c r="A102" s="1" t="s">
        <v>174</v>
      </c>
      <c r="B102" s="25"/>
      <c r="C102" s="20"/>
      <c r="D102" s="21"/>
      <c r="E102" s="22"/>
      <c r="F102" s="21"/>
      <c r="G102" s="22"/>
      <c r="H102" s="21"/>
      <c r="I102" s="22"/>
      <c r="J102" s="21"/>
      <c r="K102" s="22"/>
      <c r="L102" s="23"/>
      <c r="M102" s="22"/>
      <c r="N102" s="22"/>
      <c r="O102" s="22"/>
      <c r="P102" s="22"/>
      <c r="Q102" s="22"/>
      <c r="R102" s="22"/>
      <c r="S102" s="22"/>
      <c r="T102" s="22"/>
      <c r="U102" s="20"/>
      <c r="V102" s="20"/>
      <c r="W102" s="20"/>
      <c r="X102" s="20"/>
      <c r="Y102" s="20"/>
      <c r="Z102" s="22"/>
      <c r="AA102" s="22"/>
      <c r="AB102" s="24"/>
    </row>
    <row r="103" spans="1:28" x14ac:dyDescent="0.2">
      <c r="A103" s="1" t="s">
        <v>175</v>
      </c>
      <c r="B103" s="25"/>
      <c r="C103" s="20"/>
      <c r="D103" s="21"/>
      <c r="E103" s="22"/>
      <c r="F103" s="21"/>
      <c r="G103" s="22"/>
      <c r="H103" s="21"/>
      <c r="I103" s="22"/>
      <c r="J103" s="21"/>
      <c r="K103" s="22"/>
      <c r="L103" s="23"/>
      <c r="M103" s="22"/>
      <c r="N103" s="22"/>
      <c r="O103" s="22"/>
      <c r="P103" s="22"/>
      <c r="Q103" s="22"/>
      <c r="R103" s="22"/>
      <c r="S103" s="22"/>
      <c r="T103" s="22"/>
      <c r="U103" s="20"/>
      <c r="V103" s="20"/>
      <c r="W103" s="20"/>
      <c r="X103" s="20"/>
      <c r="Y103" s="20"/>
      <c r="Z103" s="22"/>
      <c r="AA103" s="22"/>
      <c r="AB103" s="24"/>
    </row>
    <row r="104" spans="1:28" s="176" customFormat="1" x14ac:dyDescent="0.2">
      <c r="A104" s="26" t="s">
        <v>152</v>
      </c>
      <c r="B104" s="27"/>
      <c r="C104" s="27"/>
      <c r="D104" s="28"/>
      <c r="E104" s="29"/>
      <c r="F104" s="28"/>
      <c r="G104" s="29"/>
      <c r="H104" s="28"/>
      <c r="I104" s="29"/>
      <c r="J104" s="28"/>
      <c r="K104" s="29"/>
      <c r="L104" s="30"/>
      <c r="M104" s="29"/>
      <c r="N104" s="29"/>
      <c r="O104" s="29"/>
      <c r="P104" s="29"/>
      <c r="Q104" s="29"/>
      <c r="R104" s="29"/>
      <c r="S104" s="29"/>
      <c r="T104" s="29"/>
      <c r="U104" s="27"/>
      <c r="V104" s="27"/>
      <c r="W104" s="27"/>
      <c r="X104" s="27"/>
      <c r="Y104" s="27"/>
      <c r="Z104" s="29"/>
      <c r="AA104" s="29"/>
      <c r="AB104" s="31"/>
    </row>
    <row r="105" spans="1:28" s="176" customFormat="1" x14ac:dyDescent="0.2">
      <c r="A105" s="26" t="s">
        <v>148</v>
      </c>
      <c r="B105" s="27"/>
      <c r="C105" s="27"/>
      <c r="D105" s="28"/>
      <c r="E105" s="29"/>
      <c r="F105" s="28"/>
      <c r="G105" s="29"/>
      <c r="H105" s="28"/>
      <c r="I105" s="29"/>
      <c r="J105" s="28"/>
      <c r="K105" s="29"/>
      <c r="L105" s="30"/>
      <c r="M105" s="29"/>
      <c r="N105" s="29"/>
      <c r="O105" s="29"/>
      <c r="P105" s="29"/>
      <c r="Q105" s="29"/>
      <c r="R105" s="29"/>
      <c r="S105" s="29"/>
      <c r="T105" s="29"/>
      <c r="U105" s="27"/>
      <c r="V105" s="27"/>
      <c r="W105" s="27"/>
      <c r="X105" s="27"/>
      <c r="Y105" s="27"/>
      <c r="Z105" s="29"/>
      <c r="AA105" s="29"/>
      <c r="AB105" s="31"/>
    </row>
    <row r="106" spans="1:28" x14ac:dyDescent="0.2">
      <c r="A106" s="32" t="s">
        <v>176</v>
      </c>
      <c r="B106" s="27"/>
      <c r="C106" s="27"/>
      <c r="D106" s="28"/>
      <c r="E106" s="29"/>
      <c r="F106" s="28"/>
      <c r="G106" s="29"/>
      <c r="H106" s="28"/>
      <c r="I106" s="29"/>
      <c r="J106" s="28"/>
      <c r="K106" s="29"/>
      <c r="L106" s="30"/>
      <c r="M106" s="29"/>
      <c r="N106" s="29"/>
      <c r="O106" s="29"/>
      <c r="P106" s="29"/>
      <c r="Q106" s="29"/>
      <c r="R106" s="29"/>
      <c r="S106" s="29"/>
      <c r="T106" s="29"/>
      <c r="U106" s="27"/>
      <c r="V106" s="27"/>
      <c r="W106" s="27"/>
      <c r="X106" s="27"/>
      <c r="Y106" s="27"/>
      <c r="Z106" s="29"/>
      <c r="AA106" s="29"/>
      <c r="AB106" s="31"/>
    </row>
    <row r="107" spans="1:28" x14ac:dyDescent="0.2">
      <c r="A107" s="33"/>
      <c r="B107" s="34"/>
      <c r="C107" s="34"/>
      <c r="D107" s="35"/>
      <c r="E107" s="36"/>
      <c r="F107" s="35"/>
      <c r="G107" s="36"/>
      <c r="H107" s="35"/>
      <c r="I107" s="36"/>
      <c r="J107" s="35"/>
      <c r="K107" s="36"/>
      <c r="L107" s="37"/>
      <c r="M107" s="36"/>
      <c r="N107" s="36"/>
      <c r="O107" s="36"/>
      <c r="P107" s="36"/>
      <c r="Q107" s="36"/>
      <c r="R107" s="36"/>
      <c r="S107" s="36"/>
      <c r="T107" s="36"/>
      <c r="U107" s="34"/>
      <c r="V107" s="34"/>
      <c r="W107" s="34"/>
      <c r="X107" s="34"/>
      <c r="Y107" s="34"/>
      <c r="Z107" s="36"/>
      <c r="AA107" s="36"/>
      <c r="AB107" s="38"/>
    </row>
    <row r="108" spans="1:28" x14ac:dyDescent="0.2">
      <c r="A108" s="39" t="s">
        <v>105</v>
      </c>
      <c r="B108" s="40"/>
      <c r="C108" s="41"/>
      <c r="D108" s="42"/>
      <c r="E108" s="43"/>
      <c r="F108" s="42"/>
      <c r="G108" s="43"/>
      <c r="H108" s="42"/>
      <c r="I108" s="43"/>
      <c r="J108" s="42"/>
      <c r="K108" s="43"/>
      <c r="L108" s="44"/>
      <c r="M108" s="43"/>
      <c r="N108" s="43"/>
      <c r="O108" s="43"/>
      <c r="P108" s="43"/>
      <c r="Q108" s="43"/>
      <c r="R108" s="43"/>
      <c r="S108" s="43"/>
      <c r="T108" s="43"/>
      <c r="U108" s="40"/>
      <c r="V108" s="40"/>
      <c r="W108" s="40"/>
      <c r="X108" s="40"/>
      <c r="Y108" s="40"/>
      <c r="Z108" s="43"/>
      <c r="AA108" s="43"/>
      <c r="AB108" s="45"/>
    </row>
    <row r="109" spans="1:28" x14ac:dyDescent="0.2">
      <c r="A109" s="46" t="s">
        <v>121</v>
      </c>
      <c r="B109" s="47"/>
      <c r="C109" s="47"/>
      <c r="D109" s="47"/>
      <c r="E109" s="47"/>
      <c r="F109" s="48"/>
      <c r="G109" s="47"/>
      <c r="H109" s="48"/>
      <c r="I109" s="47"/>
      <c r="J109" s="47"/>
      <c r="K109" s="47"/>
      <c r="L109" s="49"/>
      <c r="M109" s="47"/>
      <c r="N109" s="47"/>
      <c r="O109" s="47"/>
      <c r="P109" s="47"/>
      <c r="Q109" s="47"/>
      <c r="R109" s="47"/>
      <c r="S109" s="47"/>
      <c r="T109" s="47"/>
      <c r="U109" s="47"/>
      <c r="V109" s="47"/>
      <c r="W109" s="47"/>
      <c r="X109" s="47"/>
      <c r="Y109" s="47"/>
      <c r="Z109" s="47"/>
      <c r="AA109" s="47"/>
      <c r="AB109" s="50"/>
    </row>
    <row r="110" spans="1:28" x14ac:dyDescent="0.2">
      <c r="A110" s="51"/>
      <c r="B110" s="52"/>
      <c r="C110" s="53"/>
      <c r="D110" s="54"/>
      <c r="E110" s="55"/>
      <c r="F110" s="54"/>
      <c r="G110" s="55"/>
      <c r="H110" s="54"/>
      <c r="I110" s="55"/>
      <c r="J110" s="54"/>
      <c r="K110" s="55"/>
      <c r="L110" s="56"/>
      <c r="M110" s="55"/>
      <c r="N110" s="55"/>
      <c r="O110" s="55"/>
      <c r="P110" s="55"/>
      <c r="Q110" s="55"/>
      <c r="R110" s="55"/>
      <c r="S110" s="55"/>
      <c r="T110" s="55"/>
      <c r="U110" s="52"/>
      <c r="V110" s="52"/>
      <c r="W110" s="52"/>
      <c r="X110" s="52"/>
      <c r="Y110" s="52"/>
      <c r="Z110" s="55"/>
      <c r="AA110" s="55"/>
      <c r="AB110" s="57"/>
    </row>
    <row r="111" spans="1:28" x14ac:dyDescent="0.2">
      <c r="A111" s="39" t="s">
        <v>139</v>
      </c>
      <c r="B111" s="40"/>
      <c r="C111" s="41"/>
      <c r="D111" s="42"/>
      <c r="E111" s="43"/>
      <c r="F111" s="42"/>
      <c r="G111" s="43"/>
      <c r="H111" s="42"/>
      <c r="I111" s="43"/>
      <c r="J111" s="42"/>
      <c r="K111" s="43"/>
      <c r="L111" s="44"/>
      <c r="M111" s="43"/>
      <c r="N111" s="43"/>
      <c r="O111" s="43"/>
      <c r="P111" s="43"/>
      <c r="Q111" s="43"/>
      <c r="R111" s="43"/>
      <c r="S111" s="43"/>
      <c r="T111" s="43"/>
      <c r="U111" s="40"/>
      <c r="V111" s="40"/>
      <c r="W111" s="40"/>
      <c r="X111" s="40"/>
      <c r="Y111" s="40"/>
      <c r="Z111" s="43"/>
      <c r="AA111" s="43"/>
      <c r="AB111" s="45"/>
    </row>
    <row r="112" spans="1:28" x14ac:dyDescent="0.2">
      <c r="A112" s="46" t="s">
        <v>140</v>
      </c>
      <c r="B112" s="47"/>
      <c r="C112" s="47"/>
      <c r="D112" s="47"/>
      <c r="E112" s="47"/>
      <c r="F112" s="48"/>
      <c r="G112" s="47"/>
      <c r="H112" s="48"/>
      <c r="I112" s="47"/>
      <c r="J112" s="47"/>
      <c r="K112" s="47"/>
      <c r="L112" s="49"/>
      <c r="M112" s="47"/>
      <c r="N112" s="47"/>
      <c r="O112" s="47"/>
      <c r="P112" s="47"/>
      <c r="Q112" s="47"/>
      <c r="R112" s="47"/>
      <c r="S112" s="47"/>
      <c r="T112" s="47"/>
      <c r="U112" s="47"/>
      <c r="V112" s="47"/>
      <c r="W112" s="47"/>
      <c r="X112" s="47"/>
      <c r="Y112" s="47"/>
      <c r="Z112" s="47"/>
      <c r="AA112" s="47"/>
      <c r="AB112" s="50"/>
    </row>
    <row r="113" spans="1:28" x14ac:dyDescent="0.2">
      <c r="A113" s="46" t="s">
        <v>141</v>
      </c>
      <c r="B113" s="47"/>
      <c r="C113" s="47"/>
      <c r="D113" s="47"/>
      <c r="E113" s="47"/>
      <c r="F113" s="48"/>
      <c r="G113" s="47"/>
      <c r="H113" s="48"/>
      <c r="I113" s="47"/>
      <c r="J113" s="47"/>
      <c r="K113" s="47"/>
      <c r="L113" s="49"/>
      <c r="M113" s="47"/>
      <c r="N113" s="47"/>
      <c r="O113" s="47"/>
      <c r="P113" s="47"/>
      <c r="Q113" s="47"/>
      <c r="R113" s="47"/>
      <c r="S113" s="47"/>
      <c r="T113" s="47"/>
      <c r="U113" s="47"/>
      <c r="V113" s="47"/>
      <c r="W113" s="47"/>
      <c r="X113" s="47"/>
      <c r="Y113" s="47"/>
      <c r="Z113" s="47"/>
      <c r="AA113" s="47"/>
      <c r="AB113" s="50"/>
    </row>
    <row r="114" spans="1:28" x14ac:dyDescent="0.2">
      <c r="A114" s="46" t="s">
        <v>142</v>
      </c>
      <c r="B114" s="47"/>
      <c r="C114" s="47"/>
      <c r="D114" s="47"/>
      <c r="E114" s="47"/>
      <c r="F114" s="48"/>
      <c r="G114" s="47"/>
      <c r="H114" s="48"/>
      <c r="I114" s="47"/>
      <c r="J114" s="47"/>
      <c r="K114" s="47"/>
      <c r="L114" s="49"/>
      <c r="M114" s="47"/>
      <c r="N114" s="47"/>
      <c r="O114" s="47"/>
      <c r="P114" s="47"/>
      <c r="Q114" s="47"/>
      <c r="R114" s="47"/>
      <c r="S114" s="47"/>
      <c r="T114" s="47"/>
      <c r="U114" s="47"/>
      <c r="V114" s="47"/>
      <c r="W114" s="47"/>
      <c r="X114" s="47"/>
      <c r="Y114" s="47"/>
      <c r="Z114" s="47"/>
      <c r="AA114" s="47"/>
      <c r="AB114" s="50"/>
    </row>
    <row r="115" spans="1:28" x14ac:dyDescent="0.2">
      <c r="A115" s="46" t="s">
        <v>143</v>
      </c>
      <c r="B115" s="47"/>
      <c r="C115" s="47"/>
      <c r="D115" s="47"/>
      <c r="E115" s="47"/>
      <c r="F115" s="48"/>
      <c r="G115" s="47"/>
      <c r="H115" s="48"/>
      <c r="I115" s="47"/>
      <c r="J115" s="47"/>
      <c r="K115" s="47"/>
      <c r="L115" s="49"/>
      <c r="M115" s="47"/>
      <c r="N115" s="47"/>
      <c r="O115" s="47"/>
      <c r="P115" s="47"/>
      <c r="Q115" s="47"/>
      <c r="R115" s="47"/>
      <c r="S115" s="47"/>
      <c r="T115" s="47"/>
      <c r="U115" s="47"/>
      <c r="V115" s="47"/>
      <c r="W115" s="47"/>
      <c r="X115" s="47"/>
      <c r="Y115" s="47"/>
      <c r="Z115" s="47"/>
      <c r="AA115" s="47"/>
      <c r="AB115" s="50"/>
    </row>
    <row r="116" spans="1:28" x14ac:dyDescent="0.2">
      <c r="A116" s="46" t="s">
        <v>144</v>
      </c>
      <c r="B116" s="47"/>
      <c r="C116" s="47"/>
      <c r="D116" s="47"/>
      <c r="E116" s="47"/>
      <c r="F116" s="48"/>
      <c r="G116" s="47"/>
      <c r="H116" s="48"/>
      <c r="I116" s="47"/>
      <c r="J116" s="47"/>
      <c r="K116" s="47"/>
      <c r="L116" s="49"/>
      <c r="M116" s="47"/>
      <c r="N116" s="47"/>
      <c r="O116" s="47"/>
      <c r="P116" s="47"/>
      <c r="Q116" s="47"/>
      <c r="R116" s="47"/>
      <c r="S116" s="47"/>
      <c r="T116" s="47"/>
      <c r="U116" s="47"/>
      <c r="V116" s="47"/>
      <c r="W116" s="47"/>
      <c r="X116" s="47"/>
      <c r="Y116" s="47"/>
      <c r="Z116" s="47"/>
      <c r="AA116" s="47"/>
      <c r="AB116" s="50"/>
    </row>
    <row r="117" spans="1:28" x14ac:dyDescent="0.2">
      <c r="A117" s="46" t="s">
        <v>145</v>
      </c>
      <c r="B117" s="47"/>
      <c r="C117" s="47"/>
      <c r="D117" s="47"/>
      <c r="E117" s="47"/>
      <c r="F117" s="48"/>
      <c r="G117" s="47"/>
      <c r="H117" s="48"/>
      <c r="I117" s="47"/>
      <c r="J117" s="47"/>
      <c r="K117" s="47"/>
      <c r="L117" s="49"/>
      <c r="M117" s="47"/>
      <c r="N117" s="47"/>
      <c r="O117" s="47"/>
      <c r="P117" s="47"/>
      <c r="Q117" s="47"/>
      <c r="R117" s="47"/>
      <c r="S117" s="47"/>
      <c r="T117" s="47"/>
      <c r="U117" s="47"/>
      <c r="V117" s="47"/>
      <c r="W117" s="47"/>
      <c r="X117" s="47"/>
      <c r="Y117" s="47"/>
      <c r="Z117" s="47"/>
      <c r="AA117" s="47"/>
      <c r="AB117" s="50"/>
    </row>
    <row r="118" spans="1:28" x14ac:dyDescent="0.2">
      <c r="A118" s="51"/>
      <c r="B118" s="52"/>
      <c r="C118" s="53"/>
      <c r="D118" s="54"/>
      <c r="E118" s="55"/>
      <c r="F118" s="54"/>
      <c r="G118" s="55"/>
      <c r="H118" s="54"/>
      <c r="I118" s="55"/>
      <c r="J118" s="54"/>
      <c r="K118" s="55"/>
      <c r="L118" s="56"/>
      <c r="M118" s="55"/>
      <c r="N118" s="55"/>
      <c r="O118" s="55"/>
      <c r="P118" s="55"/>
      <c r="Q118" s="55"/>
      <c r="R118" s="55"/>
      <c r="S118" s="55"/>
      <c r="T118" s="55"/>
      <c r="U118" s="52"/>
      <c r="V118" s="52"/>
      <c r="W118" s="52"/>
      <c r="X118" s="52"/>
      <c r="Y118" s="52"/>
      <c r="Z118" s="55"/>
      <c r="AA118" s="55"/>
      <c r="AB118" s="57"/>
    </row>
    <row r="119" spans="1:28" x14ac:dyDescent="0.2">
      <c r="A119" s="58"/>
      <c r="B119" s="59"/>
      <c r="H119" s="63"/>
      <c r="I119" s="64"/>
    </row>
  </sheetData>
  <sheetProtection password="F4BB" sheet="1" objects="1" scenarios="1" formatCells="0" formatColumns="0" formatRows="0"/>
  <sortState ref="A81:C89">
    <sortCondition ref="A81"/>
  </sortState>
  <mergeCells count="5">
    <mergeCell ref="A93:O93"/>
    <mergeCell ref="A6:B7"/>
    <mergeCell ref="A2:AB2"/>
    <mergeCell ref="D4:O4"/>
    <mergeCell ref="P4:AB4"/>
  </mergeCells>
  <phoneticPr fontId="0" type="noConversion"/>
  <printOptions horizontalCentered="1" gridLines="1"/>
  <pageMargins left="0.25" right="0.25" top="0.21" bottom="0.28000000000000003" header="0.12" footer="0.17"/>
  <pageSetup paperSize="9" scale="61" fitToHeight="100" orientation="landscape" r:id="rId1"/>
  <headerFooter alignWithMargins="0"/>
  <rowBreaks count="2" manualBreakCount="2">
    <brk id="56" max="27" man="1"/>
    <brk id="90" max="27" man="1"/>
  </rowBreaks>
  <colBreaks count="1" manualBreakCount="1">
    <brk id="15" max="10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Ophthalm... Comparative Tariffs</vt:lpstr>
      <vt:lpstr>'Ophthalm... Comparative Tariffs'!Print_Area</vt:lpstr>
      <vt:lpstr>'Ophthalm...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2016-01-18T10:14:47Z</cp:lastPrinted>
  <dcterms:created xsi:type="dcterms:W3CDTF">2007-01-02T12:57:15Z</dcterms:created>
  <dcterms:modified xsi:type="dcterms:W3CDTF">2016-01-18T16:00:27Z</dcterms:modified>
</cp:coreProperties>
</file>